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OKMA\AppData\Local\Temp\7zO899438ED\"/>
    </mc:Choice>
  </mc:AlternateContent>
  <bookViews>
    <workbookView xWindow="0" yWindow="0" windowWidth="28800" windowHeight="12330"/>
  </bookViews>
  <sheets>
    <sheet name="Таблица 1 (КС)" sheetId="1" r:id="rId1"/>
    <sheet name="Таблица 2 (ДС)" sheetId="2" r:id="rId2"/>
  </sheets>
  <definedNames>
    <definedName name="_xlnm._FilterDatabase" localSheetId="0" hidden="1">'Таблица 1 (КС)'!$A$10:$BF$51</definedName>
    <definedName name="_xlnm._FilterDatabase" localSheetId="1" hidden="1">'Таблица 2 (ДС)'!$A$6:$BL$46</definedName>
    <definedName name="Z_00A7DFEA_1C9D_4522_86CC_7C0C138BB120_.wvu.FilterData" localSheetId="0" hidden="1">'Таблица 1 (КС)'!$A$10:$BF$51</definedName>
    <definedName name="Z_00A7DFEA_1C9D_4522_86CC_7C0C138BB120_.wvu.FilterData" localSheetId="1" hidden="1">'Таблица 2 (ДС)'!$A$6:$BL$46</definedName>
    <definedName name="Z_01B3F2BB_7107_4A3F_814F_71448EA4C05E_.wvu.FilterData" localSheetId="0" hidden="1">'Таблица 1 (КС)'!$A$10:$BF$51</definedName>
    <definedName name="Z_01B3F2BB_7107_4A3F_814F_71448EA4C05E_.wvu.PrintArea" localSheetId="0" hidden="1">'Таблица 1 (КС)'!$A$11:$B$51</definedName>
    <definedName name="Z_04A029DC_77DF_414A_9236_817B6EE8D0E9_.wvu.FilterData" localSheetId="0" hidden="1">'Таблица 1 (КС)'!$A$10:$BF$51</definedName>
    <definedName name="Z_04A029DC_77DF_414A_9236_817B6EE8D0E9_.wvu.PrintArea" localSheetId="0" hidden="1">'Таблица 1 (КС)'!$A$11:$B$51</definedName>
    <definedName name="Z_0A2DF3F3_6EE9_4A9D_BCAF_0433C529E0AD_.wvu.FilterData" localSheetId="0" hidden="1">'Таблица 1 (КС)'!$A$10:$BF$51</definedName>
    <definedName name="Z_1145E102_2989_4732_BB3D_3857CE1E9D16_.wvu.FilterData" localSheetId="0" hidden="1">'Таблица 1 (КС)'!$A$10:$BF$51</definedName>
    <definedName name="Z_1A5F24EA_DA74_4EBA_ACD0_A95BDB2BB7DB_.wvu.FilterData" localSheetId="0" hidden="1">'Таблица 1 (КС)'!$A$10:$BF$51</definedName>
    <definedName name="Z_1A5F24EA_DA74_4EBA_ACD0_A95BDB2BB7DB_.wvu.FilterData" localSheetId="1" hidden="1">'Таблица 2 (ДС)'!$A$6:$BL$46</definedName>
    <definedName name="Z_1A5F24EA_DA74_4EBA_ACD0_A95BDB2BB7DB_.wvu.PrintArea" localSheetId="0" hidden="1">'Таблица 1 (КС)'!$A$11:$B$51</definedName>
    <definedName name="Z_216828AD_5319_4B43_B460_54520F69DEF6_.wvu.FilterData" localSheetId="0" hidden="1">'Таблица 1 (КС)'!$A$10:$BF$51</definedName>
    <definedName name="Z_216828AD_5319_4B43_B460_54520F69DEF6_.wvu.FilterData" localSheetId="1" hidden="1">'Таблица 2 (ДС)'!$A$6:$BL$46</definedName>
    <definedName name="Z_216828AD_5319_4B43_B460_54520F69DEF6_.wvu.PrintArea" localSheetId="0" hidden="1">'Таблица 1 (КС)'!$A$11:$B$51</definedName>
    <definedName name="Z_26E81572_AA92_4A8A_B3B3_06BE6ED4E907_.wvu.FilterData" localSheetId="0" hidden="1">'Таблица 1 (КС)'!$A$10:$BF$51</definedName>
    <definedName name="Z_26E81572_AA92_4A8A_B3B3_06BE6ED4E907_.wvu.FilterData" localSheetId="1" hidden="1">'Таблица 2 (ДС)'!$A$6:$BL$46</definedName>
    <definedName name="Z_2D6B7AE2_A667_4985_A2D9_8703F2B32076_.wvu.FilterData" localSheetId="1" hidden="1">'Таблица 2 (ДС)'!$A$6:$BL$46</definedName>
    <definedName name="Z_31172836_D32C_4058_A7B0_58AAE651C0F5_.wvu.FilterData" localSheetId="0" hidden="1">'Таблица 1 (КС)'!$A$10:$BF$51</definedName>
    <definedName name="Z_3D6C9D83_9911_4AC4_9EEA_0FD71FB8F704_.wvu.FilterData" localSheetId="0" hidden="1">'Таблица 1 (КС)'!$A$10:$BF$51</definedName>
    <definedName name="Z_3F328C0F_ED0E_44EC_A9B7_CC5E6BBE6499_.wvu.FilterData" localSheetId="1" hidden="1">'Таблица 2 (ДС)'!$A$6:$BL$46</definedName>
    <definedName name="Z_4AB66CED_EFC7_4FCB_83BE_15F2F4D7CB18_.wvu.FilterData" localSheetId="1" hidden="1">'Таблица 2 (ДС)'!$A$6:$BL$46</definedName>
    <definedName name="Z_4EAD9CF5_8008_4596_BD1F_467C93D4FA55_.wvu.FilterData" localSheetId="0" hidden="1">'Таблица 1 (КС)'!$A$10:$BF$51</definedName>
    <definedName name="Z_68A96228_EC79_4434_A839_60E76EB68038_.wvu.FilterData" localSheetId="0" hidden="1">'Таблица 1 (КС)'!$A$10:$BF$51</definedName>
    <definedName name="Z_6BCD395F_2FD9_4ED8_8239_4FAA8502993E_.wvu.FilterData" localSheetId="0" hidden="1">'Таблица 1 (КС)'!$A$10:$BF$51</definedName>
    <definedName name="Z_8291DAF6_957F_4B14_8685_AE2C99383010_.wvu.FilterData" localSheetId="0" hidden="1">'Таблица 1 (КС)'!$A$10:$BF$51</definedName>
    <definedName name="Z_8291DAF6_957F_4B14_8685_AE2C99383010_.wvu.FilterData" localSheetId="1" hidden="1">'Таблица 2 (ДС)'!$A$6:$BL$46</definedName>
    <definedName name="Z_8291DAF6_957F_4B14_8685_AE2C99383010_.wvu.PrintArea" localSheetId="0" hidden="1">'Таблица 1 (КС)'!$A$1:$BH$51</definedName>
    <definedName name="Z_8EA5F9E7_89F7_49C0_8EAA_0E7224507877_.wvu.FilterData" localSheetId="0" hidden="1">'Таблица 1 (КС)'!$A$10:$BF$51</definedName>
    <definedName name="Z_8EA5F9E7_89F7_49C0_8EAA_0E7224507877_.wvu.PrintArea" localSheetId="0" hidden="1">'Таблица 1 (КС)'!$A$11:$B$51</definedName>
    <definedName name="Z_9134E331_C7A1_4EF2_A744_05300D1144F3_.wvu.FilterData" localSheetId="1" hidden="1">'Таблица 2 (ДС)'!$A$6:$BL$46</definedName>
    <definedName name="Z_9142006C_178B_4F5D_9527_BAEDFE0F3B10_.wvu.FilterData" localSheetId="1" hidden="1">'Таблица 2 (ДС)'!$A$6:$BL$46</definedName>
    <definedName name="Z_92EF02B5_76B9_4CB5_8267_D1EBA51BEBFD_.wvu.FilterData" localSheetId="0" hidden="1">'Таблица 1 (КС)'!$A$10:$BF$51</definedName>
    <definedName name="Z_92EF02B5_76B9_4CB5_8267_D1EBA51BEBFD_.wvu.PrintArea" localSheetId="0" hidden="1">'Таблица 1 (КС)'!$A$11:$B$51</definedName>
    <definedName name="Z_959416E6_3352_4B59_ACF4_ECE68799B448_.wvu.FilterData" localSheetId="0" hidden="1">'Таблица 1 (КС)'!$A$10:$BF$51</definedName>
    <definedName name="Z_959416E6_3352_4B59_ACF4_ECE68799B448_.wvu.FilterData" localSheetId="1" hidden="1">'Таблица 2 (ДС)'!$A$6:$BL$46</definedName>
    <definedName name="Z_959416E6_3352_4B59_ACF4_ECE68799B448_.wvu.PrintArea" localSheetId="0" hidden="1">'Таблица 1 (КС)'!$A$11:$B$51</definedName>
    <definedName name="Z_AB9C7BB4_F971_451E_884D_A79565C58F5E_.wvu.FilterData" localSheetId="0" hidden="1">'Таблица 1 (КС)'!$A$10:$BF$51</definedName>
    <definedName name="Z_AC94ED1C_66F6_4ADB_83A3_8B47A17C5428_.wvu.FilterData" localSheetId="0" hidden="1">'Таблица 1 (КС)'!$A$10:$BF$51</definedName>
    <definedName name="Z_B6279351_22B6_4C66_B7BC_88199C862F97_.wvu.FilterData" localSheetId="0" hidden="1">'Таблица 1 (КС)'!$A$10:$BF$51</definedName>
    <definedName name="Z_BA234358_2D2B_4138_9D4E_40C38017FDA4_.wvu.FilterData" localSheetId="0" hidden="1">'Таблица 1 (КС)'!$A$10:$BF$51</definedName>
    <definedName name="Z_C0AD7379_70C6_411B_9B94_DDA05AC050BF_.wvu.FilterData" localSheetId="0" hidden="1">'Таблица 1 (КС)'!$A$10:$BF$51</definedName>
    <definedName name="Z_C0AD7379_70C6_411B_9B94_DDA05AC050BF_.wvu.PrintArea" localSheetId="0" hidden="1">'Таблица 1 (КС)'!$A$11:$B$51</definedName>
    <definedName name="Z_C118C786_1427_4A83_A951_0A4511548694_.wvu.FilterData" localSheetId="0" hidden="1">'Таблица 1 (КС)'!$A$10:$BF$51</definedName>
    <definedName name="Z_C1570418_A435_4F03_A781_BE3A904329D9_.wvu.FilterData" localSheetId="0" hidden="1">'Таблица 1 (КС)'!$A$10:$BF$51</definedName>
    <definedName name="Z_C1570418_A435_4F03_A781_BE3A904329D9_.wvu.FilterData" localSheetId="1" hidden="1">'Таблица 2 (ДС)'!$A$6:$BL$46</definedName>
    <definedName name="Z_C8F4BDD5_0E35_44FF_B739_694435D2C978_.wvu.FilterData" localSheetId="0" hidden="1">'Таблица 1 (КС)'!$A$10:$BF$51</definedName>
    <definedName name="Z_C8F4BDD5_0E35_44FF_B739_694435D2C978_.wvu.FilterData" localSheetId="1" hidden="1">'Таблица 2 (ДС)'!$A$6:$BL$46</definedName>
    <definedName name="Z_C8F4BDD5_0E35_44FF_B739_694435D2C978_.wvu.PrintArea" localSheetId="0" hidden="1">'Таблица 1 (КС)'!$A$11:$B$51</definedName>
    <definedName name="Z_D143A28F_AAAC_474E_A4B2_420FB13B0BDA_.wvu.FilterData" localSheetId="0" hidden="1">'Таблица 1 (КС)'!$A$10:$BF$51</definedName>
    <definedName name="Z_D6FF2DC2_C859_4859_BD4B_29676849DEAF_.wvu.FilterData" localSheetId="0" hidden="1">'Таблица 1 (КС)'!$A$10:$BF$51</definedName>
    <definedName name="Z_F61F19D9_C3B4_4051_914B_94F78344EE52_.wvu.FilterData" localSheetId="0" hidden="1">'Таблица 1 (КС)'!$A$10:$BF$51</definedName>
    <definedName name="Z_F61F19D9_C3B4_4051_914B_94F78344EE52_.wvu.PrintArea" localSheetId="0" hidden="1">'Таблица 1 (КС)'!$A$11:$B$51</definedName>
    <definedName name="_xlnm.Print_Area" localSheetId="0">'Таблица 1 (КС)'!$A$11:$B$51</definedName>
  </definedNames>
  <calcPr calcId="162913"/>
  <customWorkbookViews>
    <customWorkbookView name="A A. K - Личное представление" guid="{C8F4BDD5-0E35-44FF-B739-694435D2C978}" mergeInterval="0" personalView="1" xWindow="19" windowWidth="998" windowHeight="1030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xWindow="27" yWindow="15" windowWidth="995" windowHeight="990" activeSheetId="1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A A. A - Личное представление" guid="{1A5F24EA-DA74-4EBA-ACD0-A95BDB2BB7DB}" mergeInterval="0" personalView="1" xWindow="-24" windowWidth="1005" windowHeight="984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46" i="2" l="1"/>
  <c r="BN46" i="2"/>
  <c r="BO46" i="2"/>
  <c r="BP46" i="2"/>
  <c r="BQ46" i="2"/>
  <c r="BR46" i="2"/>
  <c r="AL24" i="1"/>
  <c r="AV41" i="1"/>
  <c r="H29" i="1"/>
  <c r="F48" i="1"/>
  <c r="AJ43" i="1"/>
  <c r="AH48" i="1"/>
  <c r="BE48" i="1"/>
  <c r="BF48" i="1"/>
  <c r="R48" i="1"/>
  <c r="R51" i="1" s="1"/>
  <c r="AB44" i="1"/>
  <c r="BS10" i="2"/>
  <c r="BT10" i="2"/>
  <c r="BS11" i="2"/>
  <c r="BT11" i="2"/>
  <c r="BS12" i="2"/>
  <c r="BT12" i="2"/>
  <c r="BS13" i="2"/>
  <c r="BT13" i="2"/>
  <c r="BS14" i="2"/>
  <c r="BT14" i="2"/>
  <c r="BS15" i="2"/>
  <c r="BT15" i="2"/>
  <c r="BS16" i="2"/>
  <c r="BT16" i="2"/>
  <c r="BS17" i="2"/>
  <c r="BT17" i="2"/>
  <c r="BS18" i="2"/>
  <c r="BT18" i="2"/>
  <c r="BS19" i="2"/>
  <c r="BT19" i="2"/>
  <c r="BS20" i="2"/>
  <c r="BT20" i="2"/>
  <c r="BS21" i="2"/>
  <c r="BT21" i="2"/>
  <c r="BS22" i="2"/>
  <c r="BT22" i="2"/>
  <c r="BS23" i="2"/>
  <c r="BT23" i="2"/>
  <c r="BS24" i="2"/>
  <c r="BT24" i="2"/>
  <c r="BS25" i="2"/>
  <c r="BT25" i="2"/>
  <c r="BS26" i="2"/>
  <c r="BT26" i="2"/>
  <c r="BS27" i="2"/>
  <c r="BT27" i="2"/>
  <c r="BS28" i="2"/>
  <c r="BT28" i="2"/>
  <c r="BS29" i="2"/>
  <c r="BT29" i="2"/>
  <c r="BS30" i="2"/>
  <c r="BT30" i="2"/>
  <c r="BS31" i="2"/>
  <c r="BT31" i="2"/>
  <c r="BS32" i="2"/>
  <c r="BT32" i="2"/>
  <c r="BS33" i="2"/>
  <c r="BT33" i="2"/>
  <c r="BS34" i="2"/>
  <c r="BT34" i="2"/>
  <c r="BS35" i="2"/>
  <c r="BT35" i="2"/>
  <c r="BS36" i="2"/>
  <c r="BT36" i="2"/>
  <c r="BS37" i="2"/>
  <c r="BT37" i="2"/>
  <c r="BS38" i="2"/>
  <c r="BT38" i="2"/>
  <c r="BS39" i="2"/>
  <c r="BT39" i="2"/>
  <c r="BS40" i="2"/>
  <c r="BT40" i="2"/>
  <c r="BS41" i="2"/>
  <c r="BT41" i="2"/>
  <c r="BS42" i="2"/>
  <c r="BT42" i="2"/>
  <c r="BS43" i="2"/>
  <c r="BT43" i="2"/>
  <c r="BS44" i="2"/>
  <c r="BT44" i="2"/>
  <c r="BS45" i="2"/>
  <c r="BT45" i="2"/>
  <c r="BT9" i="2"/>
  <c r="BS9" i="2"/>
  <c r="AD43" i="2" l="1"/>
  <c r="V37" i="2"/>
  <c r="AP14" i="1" l="1"/>
  <c r="AO14" i="1"/>
  <c r="AO51" i="1" s="1"/>
  <c r="BH50" i="1"/>
  <c r="BG50" i="1"/>
  <c r="BH49" i="1"/>
  <c r="BG49" i="1"/>
  <c r="BH48" i="1"/>
  <c r="BG48" i="1"/>
  <c r="BH47" i="1"/>
  <c r="BG47" i="1"/>
  <c r="BH46" i="1"/>
  <c r="BG46" i="1"/>
  <c r="BH45" i="1"/>
  <c r="BG45" i="1"/>
  <c r="BH44" i="1"/>
  <c r="BG44" i="1"/>
  <c r="BH43" i="1"/>
  <c r="BG43" i="1"/>
  <c r="BH42" i="1"/>
  <c r="BG42" i="1"/>
  <c r="BH41" i="1"/>
  <c r="BG41" i="1"/>
  <c r="BH40" i="1"/>
  <c r="BG40" i="1"/>
  <c r="BH39" i="1"/>
  <c r="BG39" i="1"/>
  <c r="BH38" i="1"/>
  <c r="BG38" i="1"/>
  <c r="BH37" i="1"/>
  <c r="BG37" i="1"/>
  <c r="BH36" i="1"/>
  <c r="BG36" i="1"/>
  <c r="BH35" i="1"/>
  <c r="BG35" i="1"/>
  <c r="BH34" i="1"/>
  <c r="BG34" i="1"/>
  <c r="BH33" i="1"/>
  <c r="BG33" i="1"/>
  <c r="BH32" i="1"/>
  <c r="BG32" i="1"/>
  <c r="BH31" i="1"/>
  <c r="BG31" i="1"/>
  <c r="BH30" i="1"/>
  <c r="BG30" i="1"/>
  <c r="BH29" i="1"/>
  <c r="BG29" i="1"/>
  <c r="BH28" i="1"/>
  <c r="BG28" i="1"/>
  <c r="BH27" i="1"/>
  <c r="BG27" i="1"/>
  <c r="BH26" i="1"/>
  <c r="BG26" i="1"/>
  <c r="BH25" i="1"/>
  <c r="BG25" i="1"/>
  <c r="BH24" i="1"/>
  <c r="BG24" i="1"/>
  <c r="BH23" i="1"/>
  <c r="BG23" i="1"/>
  <c r="BH22" i="1"/>
  <c r="BG22" i="1"/>
  <c r="BH21" i="1"/>
  <c r="BG21" i="1"/>
  <c r="BH20" i="1"/>
  <c r="BG20" i="1"/>
  <c r="BH19" i="1"/>
  <c r="BG19" i="1"/>
  <c r="BH18" i="1"/>
  <c r="BG18" i="1"/>
  <c r="BH17" i="1"/>
  <c r="BG17" i="1"/>
  <c r="BH16" i="1"/>
  <c r="BG16" i="1"/>
  <c r="BH15" i="1"/>
  <c r="BG15" i="1"/>
  <c r="BH14" i="1"/>
  <c r="BH51" i="1" s="1"/>
  <c r="BG14" i="1"/>
  <c r="BH13" i="1"/>
  <c r="BG13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L39" i="2"/>
  <c r="BG51" i="1" l="1"/>
  <c r="BL46" i="2" l="1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A46" i="2"/>
  <c r="BB46" i="2"/>
  <c r="BC46" i="2"/>
  <c r="BD46" i="2"/>
  <c r="BE46" i="2"/>
  <c r="BF46" i="2"/>
  <c r="BG46" i="2"/>
  <c r="BH46" i="2"/>
  <c r="BI46" i="2"/>
  <c r="BJ46" i="2"/>
  <c r="BK46" i="2"/>
  <c r="BS46" i="2" l="1"/>
  <c r="BT46" i="2"/>
  <c r="C46" i="2" l="1"/>
</calcChain>
</file>

<file path=xl/sharedStrings.xml><?xml version="1.0" encoding="utf-8"?>
<sst xmlns="http://schemas.openxmlformats.org/spreadsheetml/2006/main" count="281" uniqueCount="99">
  <si>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</si>
  <si>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</si>
  <si>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</si>
  <si>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</si>
  <si>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</si>
  <si>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</si>
  <si>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</si>
  <si>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г.Прох-  ладный</t>
  </si>
  <si>
    <t>ГБУЗ "ЦРБ" Терского МР</t>
  </si>
  <si>
    <t>ГБУЗ "ЦРБ им.Хацукова А.А."</t>
  </si>
  <si>
    <t>ГБУЗ "ЦРБ" Черекского МР</t>
  </si>
  <si>
    <t>ГБУЗ "УБ" с.В.Бал- кария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</si>
  <si>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</si>
  <si>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</si>
  <si>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</si>
  <si>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</si>
  <si>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</si>
  <si>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</si>
  <si>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</si>
  <si>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</si>
  <si>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</si>
  <si>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</si>
  <si>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</si>
  <si>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</si>
  <si>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</si>
  <si>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</si>
  <si>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</si>
  <si>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</si>
  <si>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</si>
  <si>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</si>
  <si>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</si>
  <si>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</si>
  <si>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</si>
  <si>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ГБУЗ "РСЦ"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</si>
  <si>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</si>
  <si>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</si>
  <si>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</si>
  <si>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</si>
  <si>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</si>
  <si>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</si>
  <si>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</si>
  <si>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</si>
  <si>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</si>
  <si>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</si>
  <si>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</si>
  <si>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</si>
  <si>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</si>
  <si>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</si>
  <si>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</si>
  <si>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</si>
  <si>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</si>
  <si>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</si>
  <si>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</si>
  <si>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</si>
  <si>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</si>
  <si>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</si>
  <si>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</si>
  <si>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</si>
  <si>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</si>
  <si>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</si>
  <si>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</si>
  <si>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</si>
  <si>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</si>
  <si>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</si>
  <si>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</si>
  <si>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</si>
  <si>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</si>
  <si>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</si>
  <si>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</si>
  <si>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</si>
  <si>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</si>
  <si>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Распределение объемов и финансового обеспечения медицинской помощи в условиях дневного стационара на 2021 год по профилям медицинской помощи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</si>
  <si>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</si>
  <si>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</si>
  <si>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</si>
  <si>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</si>
  <si>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</si>
  <si>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</si>
  <si>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</si>
  <si>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</si>
  <si>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</si>
  <si>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ГБУЗ "ЦРБ" Эльбрус-ского МР</t>
  </si>
  <si>
    <t>ГБУЗ "УБ" с.Эльб- рус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</si>
  <si>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</si>
  <si>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</si>
  <si>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</si>
  <si>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</si>
  <si>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</si>
  <si>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Распределение объемов и финансового обеспечения медицинской помощи в условиях круглосуточного стационара на 2021 год по профилям медицинской помощи</t>
  </si>
  <si>
    <t>Акушерство и гинекология (использование вспомогательных репродуктивных технологий)</t>
  </si>
  <si>
    <t>Приложение 26</t>
  </si>
  <si>
    <t>Приложение 15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</si>
  <si>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</si>
  <si>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</si>
  <si>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</si>
  <si>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</si>
  <si>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</si>
  <si>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к Тарифному соглашению на 2021 год от 11.02.2021 г.</t>
  </si>
  <si>
    <t>к Дополнительному соглашению от 11.02.2021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</si>
</sst>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>
      <alignment horizontal="center" vertical="center"/>
    </xf>
    <xf numFmtId="43" fontId="8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/>
    <xf numFmtId="3" fontId="1" fillId="0" borderId="5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/>
    <xf numFmtId="3" fontId="1" fillId="0" borderId="2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Protection="1"/>
    <xf numFmtId="3" fontId="3" fillId="0" borderId="0" xfId="0" applyNumberFormat="1" applyFont="1" applyFill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Protection="1"/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Alignment="1" applyProtection="1">
      <alignment vertical="top"/>
    </xf>
    <xf numFmtId="3" fontId="3" fillId="0" borderId="2" xfId="0" applyNumberFormat="1" applyFont="1" applyFill="1" applyBorder="1" applyAlignment="1" applyProtection="1"/>
    <xf numFmtId="3" fontId="3" fillId="0" borderId="5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/>
    <xf numFmtId="3" fontId="1" fillId="0" borderId="0" xfId="0" applyNumberFormat="1" applyFont="1" applyFill="1" applyBorder="1"/>
    <xf numFmtId="4" fontId="3" fillId="0" borderId="0" xfId="0" applyNumberFormat="1" applyFont="1" applyFill="1" applyProtection="1"/>
    <xf numFmtId="3" fontId="2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 applyProtection="1">
      <alignment horizontal="right" vertical="center"/>
    </xf>
    <xf numFmtId="3" fontId="1" fillId="0" borderId="0" xfId="0" applyNumberFormat="1" applyFont="1" applyFill="1" applyAlignment="1"/>
    <xf numFmtId="164" fontId="1" fillId="0" borderId="2" xfId="2" applyNumberFormat="1" applyFont="1" applyFill="1" applyBorder="1" applyAlignment="1">
      <alignment vertical="center"/>
    </xf>
    <xf numFmtId="164" fontId="1" fillId="0" borderId="2" xfId="2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0" fontId="0" fillId="0" borderId="0" xfId="0" applyFont="1" applyFill="1" applyProtection="1"/>
    <xf numFmtId="0" fontId="10" fillId="0" borderId="0" xfId="0" applyFont="1" applyFill="1" applyAlignment="1" applyProtection="1">
      <alignment horizontal="right" vertical="top"/>
    </xf>
    <xf numFmtId="0" fontId="10" fillId="0" borderId="0" xfId="0" applyFont="1" applyFill="1" applyProtection="1"/>
    <xf numFmtId="0" fontId="3" fillId="0" borderId="0" xfId="0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 applyProtection="1">
      <alignment vertical="top" wrapText="1"/>
    </xf>
    <xf numFmtId="3" fontId="3" fillId="0" borderId="0" xfId="0" applyNumberFormat="1" applyFont="1" applyFill="1" applyAlignment="1" applyProtection="1">
      <alignment vertical="top" wrapText="1"/>
    </xf>
    <xf numFmtId="3" fontId="3" fillId="0" borderId="2" xfId="0" applyNumberFormat="1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164" fontId="12" fillId="0" borderId="0" xfId="2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/>
    <xf numFmtId="0" fontId="2" fillId="0" borderId="0" xfId="0" applyFont="1" applyFill="1"/>
    <xf numFmtId="0" fontId="3" fillId="0" borderId="0" xfId="0" applyFont="1" applyFill="1" applyAlignment="1" applyProtection="1">
      <alignment horizontal="right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5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.bin"/><Relationship Id="rId3" Type="http://schemas.openxmlformats.org/officeDocument/2006/relationships/printerSettings" Target="../printerSettings/printerSettings9.bin"/><Relationship Id="rId7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4"/>
  <sheetViews>
    <sheetView tabSelected="1" zoomScaleNormal="100" zoomScaleSheetLayoutView="70" workbookViewId="0">
      <pane xSplit="2" ySplit="12" topLeftCell="L43" activePane="bottomRight" state="frozen"/>
      <selection pane="topRight" activeCell="C1" sqref="C1"/>
      <selection pane="bottomLeft" activeCell="A8" sqref="A8"/>
      <selection pane="bottomRight" activeCell="Z17" sqref="Z17"/>
    </sheetView>
  </sheetViews>
  <sheetFormatPr defaultColWidth="9.140625" defaultRowHeight="15" x14ac:dyDescent="0.25"/>
  <cols>
    <col min="1" max="1" width="8.28515625" style="33" customWidth="1"/>
    <col min="2" max="2" width="28.140625" style="34" customWidth="1"/>
    <col min="3" max="3" width="6.7109375" style="9" bestFit="1" customWidth="1"/>
    <col min="4" max="4" width="12.42578125" style="18" bestFit="1" customWidth="1"/>
    <col min="5" max="5" width="7.28515625" style="8" bestFit="1" customWidth="1"/>
    <col min="6" max="6" width="12.42578125" style="8" bestFit="1" customWidth="1"/>
    <col min="7" max="7" width="6.7109375" style="8" bestFit="1" customWidth="1"/>
    <col min="8" max="8" width="12.42578125" style="8" bestFit="1" customWidth="1"/>
    <col min="9" max="9" width="6.7109375" style="8" bestFit="1" customWidth="1"/>
    <col min="10" max="10" width="12.42578125" style="8" bestFit="1" customWidth="1"/>
    <col min="11" max="11" width="6.7109375" style="8" bestFit="1" customWidth="1"/>
    <col min="12" max="12" width="12.42578125" style="8" bestFit="1" customWidth="1"/>
    <col min="13" max="13" width="6.7109375" style="8" bestFit="1" customWidth="1"/>
    <col min="14" max="14" width="11.28515625" style="8" bestFit="1" customWidth="1"/>
    <col min="15" max="15" width="6.7109375" style="8" bestFit="1" customWidth="1"/>
    <col min="16" max="16" width="11.28515625" style="8" bestFit="1" customWidth="1"/>
    <col min="17" max="17" width="7.28515625" style="8" bestFit="1" customWidth="1"/>
    <col min="18" max="18" width="12.42578125" style="8" bestFit="1" customWidth="1"/>
    <col min="19" max="19" width="6.7109375" style="8" bestFit="1" customWidth="1"/>
    <col min="20" max="20" width="12.42578125" style="8" bestFit="1" customWidth="1"/>
    <col min="21" max="21" width="6.7109375" style="8" bestFit="1" customWidth="1"/>
    <col min="22" max="22" width="11.28515625" style="8" bestFit="1" customWidth="1"/>
    <col min="23" max="23" width="6.7109375" style="8" bestFit="1" customWidth="1"/>
    <col min="24" max="24" width="12.42578125" style="8" customWidth="1"/>
    <col min="25" max="25" width="6.7109375" style="8" bestFit="1" customWidth="1"/>
    <col min="26" max="26" width="10.140625" style="8" bestFit="1" customWidth="1"/>
    <col min="27" max="27" width="6.7109375" style="8" bestFit="1" customWidth="1"/>
    <col min="28" max="28" width="10.140625" style="8" bestFit="1" customWidth="1"/>
    <col min="29" max="29" width="6.7109375" style="8" bestFit="1" customWidth="1"/>
    <col min="30" max="30" width="11.28515625" style="8" bestFit="1" customWidth="1"/>
    <col min="31" max="31" width="6.7109375" style="8" bestFit="1" customWidth="1"/>
    <col min="32" max="32" width="12.42578125" style="8" bestFit="1" customWidth="1"/>
    <col min="33" max="33" width="6.7109375" style="8" bestFit="1" customWidth="1"/>
    <col min="34" max="34" width="11.28515625" style="8" bestFit="1" customWidth="1"/>
    <col min="35" max="35" width="6.7109375" style="8" bestFit="1" customWidth="1"/>
    <col min="36" max="36" width="11.28515625" style="8" bestFit="1" customWidth="1"/>
    <col min="37" max="37" width="6.7109375" style="8" bestFit="1" customWidth="1"/>
    <col min="38" max="38" width="11.28515625" style="8" bestFit="1" customWidth="1"/>
    <col min="39" max="39" width="6.7109375" style="8" bestFit="1" customWidth="1"/>
    <col min="40" max="40" width="10.140625" style="8" bestFit="1" customWidth="1"/>
    <col min="41" max="41" width="6.7109375" style="8" bestFit="1" customWidth="1"/>
    <col min="42" max="42" width="11.28515625" style="8" bestFit="1" customWidth="1"/>
    <col min="43" max="43" width="6.7109375" style="8" bestFit="1" customWidth="1"/>
    <col min="44" max="44" width="8.42578125" style="8" bestFit="1" customWidth="1"/>
    <col min="45" max="45" width="6.7109375" style="8" bestFit="1" customWidth="1"/>
    <col min="46" max="46" width="10.140625" style="8" bestFit="1" customWidth="1"/>
    <col min="47" max="47" width="6.7109375" style="8" bestFit="1" customWidth="1"/>
    <col min="48" max="48" width="8.42578125" style="8" bestFit="1" customWidth="1"/>
    <col min="49" max="49" width="6.7109375" style="8" bestFit="1" customWidth="1"/>
    <col min="50" max="50" width="8.42578125" style="8" bestFit="1" customWidth="1"/>
    <col min="51" max="51" width="6.7109375" style="8" bestFit="1" customWidth="1"/>
    <col min="52" max="52" width="10.140625" style="8" bestFit="1" customWidth="1"/>
    <col min="53" max="53" width="6.7109375" style="8" bestFit="1" customWidth="1"/>
    <col min="54" max="54" width="10.140625" style="8" bestFit="1" customWidth="1"/>
    <col min="55" max="55" width="6.7109375" style="8" bestFit="1" customWidth="1"/>
    <col min="56" max="56" width="10.140625" style="8" bestFit="1" customWidth="1"/>
    <col min="57" max="57" width="7.28515625" style="8" bestFit="1" customWidth="1"/>
    <col min="58" max="58" width="12.42578125" style="8" bestFit="1" customWidth="1"/>
    <col min="59" max="59" width="8.42578125" style="8" bestFit="1" customWidth="1"/>
    <col min="60" max="60" width="14.28515625" style="8" bestFit="1" customWidth="1"/>
    <col min="61" max="16384" width="9.140625" style="8"/>
  </cols>
  <sheetData>
    <row r="1" spans="1:60" ht="15.75" x14ac:dyDescent="0.25">
      <c r="T1" s="35"/>
      <c r="U1" s="36"/>
      <c r="V1" s="36"/>
      <c r="W1" s="36"/>
      <c r="X1" s="36" t="s">
        <v>91</v>
      </c>
      <c r="Y1" s="36"/>
      <c r="Z1" s="36"/>
      <c r="AA1" s="36"/>
      <c r="AB1" s="36"/>
    </row>
    <row r="2" spans="1:60" ht="15.75" x14ac:dyDescent="0.25">
      <c r="S2" s="57" t="s">
        <v>98</v>
      </c>
      <c r="T2" s="57"/>
      <c r="U2" s="57"/>
      <c r="V2" s="57"/>
      <c r="W2" s="57"/>
      <c r="X2" s="57"/>
      <c r="Y2" s="36"/>
      <c r="Z2" s="36"/>
      <c r="AA2" s="36"/>
      <c r="AB2" s="36"/>
    </row>
    <row r="3" spans="1:60" ht="15.6" x14ac:dyDescent="0.3">
      <c r="T3" s="35"/>
      <c r="U3" s="36"/>
      <c r="V3" s="36"/>
      <c r="W3" s="36"/>
      <c r="X3" s="36"/>
      <c r="Y3" s="36"/>
      <c r="Z3" s="36"/>
      <c r="AA3" s="36"/>
      <c r="AB3" s="36"/>
    </row>
    <row r="4" spans="1:60" ht="15.6" x14ac:dyDescent="0.3">
      <c r="T4" s="35"/>
      <c r="U4" s="36"/>
      <c r="V4" s="36"/>
      <c r="W4" s="36"/>
      <c r="X4" s="36"/>
      <c r="Y4" s="36"/>
      <c r="Z4" s="36"/>
      <c r="AA4" s="36"/>
      <c r="AB4" s="36"/>
    </row>
    <row r="5" spans="1:60" ht="15.75" x14ac:dyDescent="0.25">
      <c r="T5" s="37"/>
      <c r="U5" s="37"/>
      <c r="V5" s="37"/>
      <c r="X5" s="38" t="s">
        <v>90</v>
      </c>
      <c r="AA5" s="38"/>
      <c r="AB5" s="38"/>
      <c r="AL5" s="9"/>
    </row>
    <row r="6" spans="1:60" ht="15.75" x14ac:dyDescent="0.25">
      <c r="T6" s="37"/>
      <c r="U6" s="37"/>
      <c r="V6" s="37"/>
      <c r="W6" s="38"/>
      <c r="X6" s="38" t="s">
        <v>97</v>
      </c>
      <c r="Y6" s="38"/>
      <c r="Z6" s="38"/>
      <c r="AA6" s="38"/>
      <c r="AB6" s="38"/>
      <c r="AL6" s="9"/>
    </row>
    <row r="7" spans="1:60" ht="13.9" x14ac:dyDescent="0.25">
      <c r="AL7" s="9"/>
    </row>
    <row r="9" spans="1:60" ht="15.75" customHeight="1" x14ac:dyDescent="0.3">
      <c r="A9" s="63" t="s">
        <v>88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</row>
    <row r="10" spans="1:60" s="11" customFormat="1" ht="15.6" customHeight="1" x14ac:dyDescent="0.25">
      <c r="A10" s="47" t="s">
        <v>95</v>
      </c>
      <c r="B10" s="7"/>
      <c r="C10" s="19"/>
      <c r="D10" s="20"/>
      <c r="E10" s="10"/>
      <c r="F10" s="10"/>
      <c r="G10" s="10"/>
      <c r="H10" s="10"/>
      <c r="I10" s="10"/>
      <c r="J10" s="10"/>
      <c r="K10" s="19"/>
      <c r="L10" s="19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</row>
    <row r="11" spans="1:60" s="42" customFormat="1" ht="32.25" customHeight="1" x14ac:dyDescent="0.25">
      <c r="A11" s="60" t="s">
        <v>72</v>
      </c>
      <c r="B11" s="61" t="s">
        <v>70</v>
      </c>
      <c r="C11" s="58" t="s">
        <v>28</v>
      </c>
      <c r="D11" s="59"/>
      <c r="E11" s="58" t="s">
        <v>73</v>
      </c>
      <c r="F11" s="59"/>
      <c r="G11" s="58" t="s">
        <v>74</v>
      </c>
      <c r="H11" s="59"/>
      <c r="I11" s="58" t="s">
        <v>1</v>
      </c>
      <c r="J11" s="59"/>
      <c r="K11" s="58" t="s">
        <v>75</v>
      </c>
      <c r="L11" s="59"/>
      <c r="M11" s="58" t="s">
        <v>76</v>
      </c>
      <c r="N11" s="59"/>
      <c r="O11" s="58" t="s">
        <v>77</v>
      </c>
      <c r="P11" s="59"/>
      <c r="Q11" s="58" t="s">
        <v>2</v>
      </c>
      <c r="R11" s="59"/>
      <c r="S11" s="58" t="s">
        <v>78</v>
      </c>
      <c r="T11" s="59"/>
      <c r="U11" s="58" t="s">
        <v>79</v>
      </c>
      <c r="V11" s="59"/>
      <c r="W11" s="58" t="s">
        <v>3</v>
      </c>
      <c r="X11" s="59"/>
      <c r="Y11" s="58" t="s">
        <v>4</v>
      </c>
      <c r="Z11" s="59"/>
      <c r="AA11" s="58" t="s">
        <v>5</v>
      </c>
      <c r="AB11" s="59"/>
      <c r="AC11" s="58" t="s">
        <v>0</v>
      </c>
      <c r="AD11" s="59"/>
      <c r="AE11" s="58" t="s">
        <v>6</v>
      </c>
      <c r="AF11" s="59"/>
      <c r="AG11" s="58" t="s">
        <v>80</v>
      </c>
      <c r="AH11" s="59"/>
      <c r="AI11" s="58" t="s">
        <v>8</v>
      </c>
      <c r="AJ11" s="59"/>
      <c r="AK11" s="58" t="s">
        <v>9</v>
      </c>
      <c r="AL11" s="59"/>
      <c r="AM11" s="58" t="s">
        <v>10</v>
      </c>
      <c r="AN11" s="59"/>
      <c r="AO11" s="58" t="s">
        <v>81</v>
      </c>
      <c r="AP11" s="59"/>
      <c r="AQ11" s="58" t="s">
        <v>11</v>
      </c>
      <c r="AR11" s="59"/>
      <c r="AS11" s="58" t="s">
        <v>82</v>
      </c>
      <c r="AT11" s="59"/>
      <c r="AU11" s="58" t="s">
        <v>23</v>
      </c>
      <c r="AV11" s="59"/>
      <c r="AW11" s="58" t="s">
        <v>12</v>
      </c>
      <c r="AX11" s="59"/>
      <c r="AY11" s="58" t="s">
        <v>83</v>
      </c>
      <c r="AZ11" s="59"/>
      <c r="BA11" s="58" t="s">
        <v>84</v>
      </c>
      <c r="BB11" s="59"/>
      <c r="BC11" s="58" t="s">
        <v>85</v>
      </c>
      <c r="BD11" s="59"/>
      <c r="BE11" s="58" t="s">
        <v>13</v>
      </c>
      <c r="BF11" s="59"/>
      <c r="BG11" s="58" t="s">
        <v>24</v>
      </c>
      <c r="BH11" s="59"/>
    </row>
    <row r="12" spans="1:60" s="43" customFormat="1" x14ac:dyDescent="0.25">
      <c r="A12" s="60"/>
      <c r="B12" s="62"/>
      <c r="C12" s="12" t="s">
        <v>25</v>
      </c>
      <c r="D12" s="12" t="s">
        <v>26</v>
      </c>
      <c r="E12" s="12" t="s">
        <v>25</v>
      </c>
      <c r="F12" s="12" t="s">
        <v>26</v>
      </c>
      <c r="G12" s="12" t="s">
        <v>25</v>
      </c>
      <c r="H12" s="12" t="s">
        <v>26</v>
      </c>
      <c r="I12" s="12" t="s">
        <v>25</v>
      </c>
      <c r="J12" s="12" t="s">
        <v>26</v>
      </c>
      <c r="K12" s="12" t="s">
        <v>25</v>
      </c>
      <c r="L12" s="12" t="s">
        <v>26</v>
      </c>
      <c r="M12" s="12" t="s">
        <v>25</v>
      </c>
      <c r="N12" s="12" t="s">
        <v>26</v>
      </c>
      <c r="O12" s="12" t="s">
        <v>25</v>
      </c>
      <c r="P12" s="12" t="s">
        <v>26</v>
      </c>
      <c r="Q12" s="12" t="s">
        <v>25</v>
      </c>
      <c r="R12" s="12" t="s">
        <v>26</v>
      </c>
      <c r="S12" s="12" t="s">
        <v>25</v>
      </c>
      <c r="T12" s="12" t="s">
        <v>26</v>
      </c>
      <c r="U12" s="12" t="s">
        <v>25</v>
      </c>
      <c r="V12" s="12" t="s">
        <v>26</v>
      </c>
      <c r="W12" s="12" t="s">
        <v>25</v>
      </c>
      <c r="X12" s="12" t="s">
        <v>26</v>
      </c>
      <c r="Y12" s="12" t="s">
        <v>25</v>
      </c>
      <c r="Z12" s="12" t="s">
        <v>26</v>
      </c>
      <c r="AA12" s="12" t="s">
        <v>25</v>
      </c>
      <c r="AB12" s="12" t="s">
        <v>26</v>
      </c>
      <c r="AC12" s="12" t="s">
        <v>25</v>
      </c>
      <c r="AD12" s="12" t="s">
        <v>26</v>
      </c>
      <c r="AE12" s="12" t="s">
        <v>25</v>
      </c>
      <c r="AF12" s="12" t="s">
        <v>26</v>
      </c>
      <c r="AG12" s="12" t="s">
        <v>25</v>
      </c>
      <c r="AH12" s="12" t="s">
        <v>26</v>
      </c>
      <c r="AI12" s="12" t="s">
        <v>25</v>
      </c>
      <c r="AJ12" s="12" t="s">
        <v>26</v>
      </c>
      <c r="AK12" s="12" t="s">
        <v>25</v>
      </c>
      <c r="AL12" s="12" t="s">
        <v>26</v>
      </c>
      <c r="AM12" s="12" t="s">
        <v>25</v>
      </c>
      <c r="AN12" s="12" t="s">
        <v>26</v>
      </c>
      <c r="AO12" s="12" t="s">
        <v>25</v>
      </c>
      <c r="AP12" s="12" t="s">
        <v>26</v>
      </c>
      <c r="AQ12" s="12" t="s">
        <v>25</v>
      </c>
      <c r="AR12" s="12" t="s">
        <v>26</v>
      </c>
      <c r="AS12" s="12" t="s">
        <v>25</v>
      </c>
      <c r="AT12" s="12" t="s">
        <v>26</v>
      </c>
      <c r="AU12" s="12" t="s">
        <v>25</v>
      </c>
      <c r="AV12" s="12" t="s">
        <v>26</v>
      </c>
      <c r="AW12" s="12" t="s">
        <v>25</v>
      </c>
      <c r="AX12" s="12" t="s">
        <v>26</v>
      </c>
      <c r="AY12" s="12" t="s">
        <v>25</v>
      </c>
      <c r="AZ12" s="12" t="s">
        <v>26</v>
      </c>
      <c r="BA12" s="12" t="s">
        <v>25</v>
      </c>
      <c r="BB12" s="12" t="s">
        <v>26</v>
      </c>
      <c r="BC12" s="12" t="s">
        <v>25</v>
      </c>
      <c r="BD12" s="12" t="s">
        <v>26</v>
      </c>
      <c r="BE12" s="12" t="s">
        <v>25</v>
      </c>
      <c r="BF12" s="12" t="s">
        <v>26</v>
      </c>
      <c r="BG12" s="12" t="s">
        <v>25</v>
      </c>
      <c r="BH12" s="12" t="s">
        <v>26</v>
      </c>
    </row>
    <row r="13" spans="1:60" s="9" customFormat="1" x14ac:dyDescent="0.25">
      <c r="A13" s="44">
        <v>3</v>
      </c>
      <c r="B13" s="45" t="s">
        <v>86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50</v>
      </c>
      <c r="X13" s="14">
        <v>422212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0</v>
      </c>
      <c r="AG13" s="14">
        <v>19</v>
      </c>
      <c r="AH13" s="14">
        <v>57803</v>
      </c>
      <c r="AI13" s="14"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4">
        <v>0</v>
      </c>
      <c r="AQ13" s="14">
        <v>0</v>
      </c>
      <c r="AR13" s="14">
        <v>0</v>
      </c>
      <c r="AS13" s="14">
        <v>0</v>
      </c>
      <c r="AT13" s="14">
        <v>0</v>
      </c>
      <c r="AU13" s="14">
        <v>0</v>
      </c>
      <c r="AV13" s="14">
        <v>0</v>
      </c>
      <c r="AW13" s="14">
        <v>0</v>
      </c>
      <c r="AX13" s="14">
        <v>0</v>
      </c>
      <c r="AY13" s="14">
        <v>0</v>
      </c>
      <c r="AZ13" s="14">
        <v>0</v>
      </c>
      <c r="BA13" s="14">
        <v>0</v>
      </c>
      <c r="BB13" s="14">
        <v>0</v>
      </c>
      <c r="BC13" s="14">
        <v>0</v>
      </c>
      <c r="BD13" s="14">
        <v>0</v>
      </c>
      <c r="BE13" s="14">
        <v>0</v>
      </c>
      <c r="BF13" s="14">
        <v>0</v>
      </c>
      <c r="BG13" s="14">
        <f t="shared" ref="BG13:BG50" si="0">C13+E13+G13+I13+K13+M13+O13+Q13+S13+U13+W13+Y13+AA13+AC13+AE13+AG13+AI13+AK13+AM13+AO13+AQ13+AS13+AU13+AW13+AY13+BA13+BC13+BE13</f>
        <v>69</v>
      </c>
      <c r="BH13" s="14">
        <f t="shared" ref="BH13:BH50" si="1">D13+F13+H13+J13+L13+N13+P13+R13+T13+V13+X13+Z13+AB13+AD13+AF13+AH13+AJ13+AL13+AN13+AP13+AR13+AT13+AV13+AX13+AZ13+BB13+BD13+BF13</f>
        <v>480015</v>
      </c>
    </row>
    <row r="14" spans="1:60" s="9" customFormat="1" x14ac:dyDescent="0.25">
      <c r="A14" s="44">
        <v>136</v>
      </c>
      <c r="B14" s="45" t="s">
        <v>34</v>
      </c>
      <c r="C14" s="15">
        <v>0</v>
      </c>
      <c r="D14" s="15">
        <v>0</v>
      </c>
      <c r="E14" s="15">
        <v>0</v>
      </c>
      <c r="F14" s="15">
        <v>0</v>
      </c>
      <c r="G14" s="15">
        <v>8343</v>
      </c>
      <c r="H14" s="15">
        <v>194385117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145</v>
      </c>
      <c r="P14" s="15">
        <v>2078774</v>
      </c>
      <c r="Q14" s="15">
        <v>0</v>
      </c>
      <c r="R14" s="15">
        <v>0</v>
      </c>
      <c r="S14" s="15">
        <v>1070</v>
      </c>
      <c r="T14" s="15">
        <v>36544060</v>
      </c>
      <c r="U14" s="15">
        <v>0</v>
      </c>
      <c r="V14" s="15">
        <v>0</v>
      </c>
      <c r="W14" s="15">
        <v>1374</v>
      </c>
      <c r="X14" s="15">
        <v>21577510</v>
      </c>
      <c r="Y14" s="15">
        <v>0</v>
      </c>
      <c r="Z14" s="15">
        <v>0</v>
      </c>
      <c r="AA14" s="15">
        <v>60</v>
      </c>
      <c r="AB14" s="15">
        <v>644332</v>
      </c>
      <c r="AC14" s="15">
        <v>582.15877128053296</v>
      </c>
      <c r="AD14" s="15">
        <v>6640178.0908558657</v>
      </c>
      <c r="AE14" s="15">
        <v>1218</v>
      </c>
      <c r="AF14" s="15">
        <v>23153794</v>
      </c>
      <c r="AG14" s="15">
        <v>778</v>
      </c>
      <c r="AH14" s="15">
        <v>4417638</v>
      </c>
      <c r="AI14" s="15">
        <v>311</v>
      </c>
      <c r="AJ14" s="15">
        <v>2886453</v>
      </c>
      <c r="AK14" s="15"/>
      <c r="AL14" s="15"/>
      <c r="AM14" s="15">
        <v>12</v>
      </c>
      <c r="AN14" s="15">
        <v>126081</v>
      </c>
      <c r="AO14" s="15">
        <f>417+7</f>
        <v>424</v>
      </c>
      <c r="AP14" s="15">
        <f>4800003+47226</f>
        <v>4847229</v>
      </c>
      <c r="AQ14" s="15">
        <v>0</v>
      </c>
      <c r="AR14" s="15">
        <v>0</v>
      </c>
      <c r="AS14" s="15">
        <v>0</v>
      </c>
      <c r="AT14" s="15">
        <v>0</v>
      </c>
      <c r="AU14" s="15">
        <v>15</v>
      </c>
      <c r="AV14" s="15">
        <v>144671</v>
      </c>
      <c r="AW14" s="15">
        <v>6</v>
      </c>
      <c r="AX14" s="15">
        <v>123791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4">
        <f t="shared" si="0"/>
        <v>14338.158771280532</v>
      </c>
      <c r="BH14" s="14">
        <f t="shared" si="1"/>
        <v>297569628.09085584</v>
      </c>
    </row>
    <row r="15" spans="1:60" s="9" customFormat="1" x14ac:dyDescent="0.25">
      <c r="A15" s="44">
        <v>4</v>
      </c>
      <c r="B15" s="45" t="s">
        <v>35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45</v>
      </c>
      <c r="V15" s="15">
        <v>1780328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/>
      <c r="AL15" s="15"/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0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4">
        <f t="shared" si="0"/>
        <v>45</v>
      </c>
      <c r="BH15" s="14">
        <f t="shared" si="1"/>
        <v>1780328</v>
      </c>
    </row>
    <row r="16" spans="1:60" s="9" customFormat="1" x14ac:dyDescent="0.25">
      <c r="A16" s="44">
        <v>11</v>
      </c>
      <c r="B16" s="45" t="s">
        <v>36</v>
      </c>
      <c r="C16" s="15">
        <v>0</v>
      </c>
      <c r="D16" s="15">
        <v>0</v>
      </c>
      <c r="E16" s="15">
        <v>965</v>
      </c>
      <c r="F16" s="15">
        <v>26104370</v>
      </c>
      <c r="G16" s="15">
        <v>0</v>
      </c>
      <c r="H16" s="15">
        <v>0</v>
      </c>
      <c r="I16" s="15">
        <v>12</v>
      </c>
      <c r="J16" s="15">
        <v>297856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755</v>
      </c>
      <c r="R16" s="15">
        <v>17102019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19</v>
      </c>
      <c r="AB16" s="15">
        <v>317862</v>
      </c>
      <c r="AC16" s="15">
        <v>0</v>
      </c>
      <c r="AD16" s="15">
        <v>0</v>
      </c>
      <c r="AE16" s="15">
        <v>161</v>
      </c>
      <c r="AF16" s="15">
        <v>4853448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0</v>
      </c>
      <c r="BD16" s="15">
        <v>0</v>
      </c>
      <c r="BE16" s="15">
        <v>114</v>
      </c>
      <c r="BF16" s="15">
        <v>2319143</v>
      </c>
      <c r="BG16" s="14">
        <f t="shared" si="0"/>
        <v>2026</v>
      </c>
      <c r="BH16" s="14">
        <f t="shared" si="1"/>
        <v>50994698</v>
      </c>
    </row>
    <row r="17" spans="1:60" s="9" customFormat="1" x14ac:dyDescent="0.25">
      <c r="A17" s="44">
        <v>12</v>
      </c>
      <c r="B17" s="45" t="s">
        <v>37</v>
      </c>
      <c r="C17" s="15">
        <v>87</v>
      </c>
      <c r="D17" s="15">
        <v>6386194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6</v>
      </c>
      <c r="AB17" s="15">
        <v>107157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143</v>
      </c>
      <c r="BF17" s="15">
        <v>12520356</v>
      </c>
      <c r="BG17" s="14">
        <f t="shared" si="0"/>
        <v>236</v>
      </c>
      <c r="BH17" s="14">
        <f t="shared" si="1"/>
        <v>19013707</v>
      </c>
    </row>
    <row r="18" spans="1:60" s="9" customFormat="1" x14ac:dyDescent="0.25">
      <c r="A18" s="44">
        <v>16</v>
      </c>
      <c r="B18" s="45" t="s">
        <v>38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1068</v>
      </c>
      <c r="N18" s="15">
        <v>29159237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451</v>
      </c>
      <c r="V18" s="15">
        <v>8870208</v>
      </c>
      <c r="W18" s="15">
        <v>0</v>
      </c>
      <c r="X18" s="15">
        <v>0</v>
      </c>
      <c r="Y18" s="15">
        <v>0</v>
      </c>
      <c r="Z18" s="15">
        <v>0</v>
      </c>
      <c r="AA18" s="15">
        <v>10</v>
      </c>
      <c r="AB18" s="15">
        <v>68467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0</v>
      </c>
      <c r="BG18" s="14">
        <f t="shared" si="0"/>
        <v>1529</v>
      </c>
      <c r="BH18" s="14">
        <f t="shared" si="1"/>
        <v>38097912</v>
      </c>
    </row>
    <row r="19" spans="1:60" s="9" customFormat="1" x14ac:dyDescent="0.25">
      <c r="A19" s="44">
        <v>17</v>
      </c>
      <c r="B19" s="45" t="s">
        <v>39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0</v>
      </c>
      <c r="AM19" s="14">
        <v>0</v>
      </c>
      <c r="AN19" s="14">
        <v>0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0</v>
      </c>
      <c r="BB19" s="14">
        <v>0</v>
      </c>
      <c r="BC19" s="14">
        <v>0</v>
      </c>
      <c r="BD19" s="14">
        <v>0</v>
      </c>
      <c r="BE19" s="14">
        <v>163</v>
      </c>
      <c r="BF19" s="14">
        <v>5318082</v>
      </c>
      <c r="BG19" s="14">
        <f t="shared" si="0"/>
        <v>163</v>
      </c>
      <c r="BH19" s="14">
        <f t="shared" si="1"/>
        <v>5318082</v>
      </c>
    </row>
    <row r="20" spans="1:60" s="9" customFormat="1" x14ac:dyDescent="0.25">
      <c r="A20" s="44">
        <v>18</v>
      </c>
      <c r="B20" s="45" t="s">
        <v>40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4">
        <f t="shared" si="0"/>
        <v>0</v>
      </c>
      <c r="BH20" s="14">
        <f t="shared" si="1"/>
        <v>0</v>
      </c>
    </row>
    <row r="21" spans="1:60" s="9" customFormat="1" x14ac:dyDescent="0.25">
      <c r="A21" s="44">
        <v>19</v>
      </c>
      <c r="B21" s="45" t="s">
        <v>41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2</v>
      </c>
      <c r="AB21" s="15">
        <v>29487</v>
      </c>
      <c r="AC21" s="15">
        <v>0</v>
      </c>
      <c r="AD21" s="15">
        <v>0</v>
      </c>
      <c r="AE21" s="15">
        <v>81</v>
      </c>
      <c r="AF21" s="15">
        <v>1636545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5</v>
      </c>
      <c r="AV21" s="15">
        <v>100111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1192</v>
      </c>
      <c r="BF21" s="15">
        <v>24540765</v>
      </c>
      <c r="BG21" s="14">
        <f t="shared" si="0"/>
        <v>1280</v>
      </c>
      <c r="BH21" s="14">
        <f t="shared" si="1"/>
        <v>26306908</v>
      </c>
    </row>
    <row r="22" spans="1:60" s="9" customFormat="1" x14ac:dyDescent="0.25">
      <c r="A22" s="44">
        <v>20</v>
      </c>
      <c r="B22" s="45" t="s">
        <v>42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1213</v>
      </c>
      <c r="BF22" s="15">
        <v>24671428</v>
      </c>
      <c r="BG22" s="14">
        <f t="shared" si="0"/>
        <v>1213</v>
      </c>
      <c r="BH22" s="14">
        <f t="shared" si="1"/>
        <v>24671428</v>
      </c>
    </row>
    <row r="23" spans="1:60" s="9" customFormat="1" x14ac:dyDescent="0.25">
      <c r="A23" s="44">
        <v>21</v>
      </c>
      <c r="B23" s="45" t="s">
        <v>43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323</v>
      </c>
      <c r="BF23" s="15">
        <v>10830334</v>
      </c>
      <c r="BG23" s="14">
        <f t="shared" si="0"/>
        <v>323</v>
      </c>
      <c r="BH23" s="14">
        <f t="shared" si="1"/>
        <v>10830334</v>
      </c>
    </row>
    <row r="24" spans="1:60" s="9" customFormat="1" x14ac:dyDescent="0.25">
      <c r="A24" s="44">
        <v>28</v>
      </c>
      <c r="B24" s="45" t="s">
        <v>44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2361</v>
      </c>
      <c r="J24" s="15">
        <v>136760698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1522</v>
      </c>
      <c r="R24" s="15">
        <v>196552075</v>
      </c>
      <c r="S24" s="15">
        <v>202.15923212066673</v>
      </c>
      <c r="T24" s="15">
        <v>18839665.042617559</v>
      </c>
      <c r="U24" s="15">
        <v>193</v>
      </c>
      <c r="V24" s="15">
        <v>6455389</v>
      </c>
      <c r="W24" s="15">
        <v>540</v>
      </c>
      <c r="X24" s="15">
        <v>6819993</v>
      </c>
      <c r="Y24" s="15">
        <v>0</v>
      </c>
      <c r="Z24" s="15">
        <v>0</v>
      </c>
      <c r="AA24" s="15">
        <v>198</v>
      </c>
      <c r="AB24" s="15">
        <v>1699509</v>
      </c>
      <c r="AC24" s="15">
        <v>94.793116210214649</v>
      </c>
      <c r="AD24" s="15">
        <v>957573.0485051357</v>
      </c>
      <c r="AE24" s="15">
        <v>829</v>
      </c>
      <c r="AF24" s="15">
        <v>29603925</v>
      </c>
      <c r="AG24" s="15">
        <v>434</v>
      </c>
      <c r="AH24" s="15">
        <v>13457265</v>
      </c>
      <c r="AI24" s="15">
        <v>863</v>
      </c>
      <c r="AJ24" s="15">
        <v>12782154</v>
      </c>
      <c r="AK24" s="15">
        <v>231</v>
      </c>
      <c r="AL24" s="15">
        <f>27972821+324573</f>
        <v>28297394</v>
      </c>
      <c r="AM24" s="15">
        <v>73.143893591293832</v>
      </c>
      <c r="AN24" s="15">
        <v>589489.04042111011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1811</v>
      </c>
      <c r="BF24" s="15">
        <v>32452868</v>
      </c>
      <c r="BG24" s="14">
        <f t="shared" si="0"/>
        <v>9352.096241922176</v>
      </c>
      <c r="BH24" s="14">
        <f t="shared" si="1"/>
        <v>485267997.13154382</v>
      </c>
    </row>
    <row r="25" spans="1:60" s="9" customFormat="1" x14ac:dyDescent="0.25">
      <c r="A25" s="44">
        <v>29</v>
      </c>
      <c r="B25" s="45" t="s">
        <v>45</v>
      </c>
      <c r="C25" s="15">
        <v>0</v>
      </c>
      <c r="D25" s="15">
        <v>0</v>
      </c>
      <c r="E25" s="15">
        <v>237</v>
      </c>
      <c r="F25" s="15">
        <v>9227045</v>
      </c>
      <c r="G25" s="15">
        <v>0</v>
      </c>
      <c r="H25" s="15">
        <v>0</v>
      </c>
      <c r="I25" s="15">
        <v>0</v>
      </c>
      <c r="J25" s="15">
        <v>0</v>
      </c>
      <c r="K25" s="15">
        <v>3844</v>
      </c>
      <c r="L25" s="15">
        <v>161772854</v>
      </c>
      <c r="M25" s="15">
        <v>0</v>
      </c>
      <c r="N25" s="15">
        <v>0</v>
      </c>
      <c r="O25" s="15">
        <v>0</v>
      </c>
      <c r="P25" s="15">
        <v>0</v>
      </c>
      <c r="Q25" s="15">
        <v>1044</v>
      </c>
      <c r="R25" s="15">
        <v>38598465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99</v>
      </c>
      <c r="AF25" s="15">
        <v>3145980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10</v>
      </c>
      <c r="AP25" s="15">
        <v>225116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4">
        <f t="shared" si="0"/>
        <v>5234</v>
      </c>
      <c r="BH25" s="14">
        <f t="shared" si="1"/>
        <v>212969460</v>
      </c>
    </row>
    <row r="26" spans="1:60" s="9" customFormat="1" x14ac:dyDescent="0.25">
      <c r="A26" s="44">
        <v>30</v>
      </c>
      <c r="B26" s="45" t="s">
        <v>46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14</v>
      </c>
      <c r="P26" s="15">
        <v>296956</v>
      </c>
      <c r="Q26" s="15">
        <v>0</v>
      </c>
      <c r="R26" s="15">
        <v>0</v>
      </c>
      <c r="S26" s="15">
        <v>532.61880275956628</v>
      </c>
      <c r="T26" s="15">
        <v>15993846.118493948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2</v>
      </c>
      <c r="AB26" s="15">
        <v>31919</v>
      </c>
      <c r="AC26" s="15">
        <v>0</v>
      </c>
      <c r="AD26" s="15">
        <v>0</v>
      </c>
      <c r="AE26" s="15">
        <v>64</v>
      </c>
      <c r="AF26" s="15">
        <v>2571356</v>
      </c>
      <c r="AG26" s="15">
        <v>32</v>
      </c>
      <c r="AH26" s="15">
        <v>307264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4">
        <f t="shared" si="0"/>
        <v>644.61880275956628</v>
      </c>
      <c r="BH26" s="14">
        <f t="shared" si="1"/>
        <v>19201341.118493948</v>
      </c>
    </row>
    <row r="27" spans="1:60" s="9" customFormat="1" x14ac:dyDescent="0.25">
      <c r="A27" s="44">
        <v>53</v>
      </c>
      <c r="B27" s="45" t="s">
        <v>47</v>
      </c>
      <c r="C27" s="15">
        <v>0</v>
      </c>
      <c r="D27" s="15">
        <v>0</v>
      </c>
      <c r="E27" s="15">
        <v>1774</v>
      </c>
      <c r="F27" s="15">
        <v>58151448</v>
      </c>
      <c r="G27" s="15">
        <v>0</v>
      </c>
      <c r="H27" s="15">
        <v>0</v>
      </c>
      <c r="I27" s="15">
        <v>4</v>
      </c>
      <c r="J27" s="15">
        <v>117268</v>
      </c>
      <c r="K27" s="15">
        <v>0</v>
      </c>
      <c r="L27" s="15">
        <v>0</v>
      </c>
      <c r="M27" s="15">
        <v>0</v>
      </c>
      <c r="N27" s="15">
        <v>0</v>
      </c>
      <c r="O27" s="15">
        <v>210</v>
      </c>
      <c r="P27" s="15">
        <v>9230027</v>
      </c>
      <c r="Q27" s="15">
        <v>2943</v>
      </c>
      <c r="R27" s="15">
        <v>60074133</v>
      </c>
      <c r="S27" s="15">
        <v>0</v>
      </c>
      <c r="T27" s="15">
        <v>0</v>
      </c>
      <c r="U27" s="15">
        <v>0.8183342649524874</v>
      </c>
      <c r="V27" s="15">
        <v>18390</v>
      </c>
      <c r="W27" s="15">
        <v>373</v>
      </c>
      <c r="X27" s="15">
        <v>5636026</v>
      </c>
      <c r="Y27" s="15">
        <v>214.71363040629095</v>
      </c>
      <c r="Z27" s="15">
        <v>2559614.7129948237</v>
      </c>
      <c r="AA27" s="15">
        <v>12</v>
      </c>
      <c r="AB27" s="15">
        <v>185891</v>
      </c>
      <c r="AC27" s="15">
        <v>37.718726868985939</v>
      </c>
      <c r="AD27" s="15">
        <v>520348.84202674648</v>
      </c>
      <c r="AE27" s="15">
        <v>325</v>
      </c>
      <c r="AF27" s="15">
        <v>8332330</v>
      </c>
      <c r="AG27" s="15">
        <v>405</v>
      </c>
      <c r="AH27" s="15">
        <v>3809578</v>
      </c>
      <c r="AI27" s="15">
        <v>596</v>
      </c>
      <c r="AJ27" s="15">
        <v>11107726</v>
      </c>
      <c r="AK27" s="15">
        <v>0</v>
      </c>
      <c r="AL27" s="15">
        <v>0</v>
      </c>
      <c r="AM27" s="15">
        <v>0</v>
      </c>
      <c r="AN27" s="15">
        <v>0</v>
      </c>
      <c r="AO27" s="15">
        <v>209</v>
      </c>
      <c r="AP27" s="15">
        <v>3064169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1853</v>
      </c>
      <c r="BF27" s="15">
        <v>37795398</v>
      </c>
      <c r="BG27" s="14">
        <f t="shared" si="0"/>
        <v>8957.25069154023</v>
      </c>
      <c r="BH27" s="14">
        <f t="shared" si="1"/>
        <v>200602347.55502155</v>
      </c>
    </row>
    <row r="28" spans="1:60" s="9" customFormat="1" x14ac:dyDescent="0.25">
      <c r="A28" s="44">
        <v>54</v>
      </c>
      <c r="B28" s="45" t="s">
        <v>48</v>
      </c>
      <c r="C28" s="15">
        <v>0</v>
      </c>
      <c r="D28" s="15">
        <v>0</v>
      </c>
      <c r="E28" s="15">
        <v>1135</v>
      </c>
      <c r="F28" s="15">
        <v>41783604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20</v>
      </c>
      <c r="AB28" s="15">
        <v>205195</v>
      </c>
      <c r="AC28" s="15">
        <v>0</v>
      </c>
      <c r="AD28" s="15">
        <v>0</v>
      </c>
      <c r="AE28" s="15">
        <v>94</v>
      </c>
      <c r="AF28" s="15">
        <v>1695491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82</v>
      </c>
      <c r="AP28" s="15">
        <v>1243961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293</v>
      </c>
      <c r="BF28" s="15">
        <v>7939142</v>
      </c>
      <c r="BG28" s="14">
        <f t="shared" si="0"/>
        <v>1624</v>
      </c>
      <c r="BH28" s="14">
        <f t="shared" si="1"/>
        <v>52867393</v>
      </c>
    </row>
    <row r="29" spans="1:60" s="9" customFormat="1" x14ac:dyDescent="0.25">
      <c r="A29" s="44">
        <v>55</v>
      </c>
      <c r="B29" s="45" t="s">
        <v>49</v>
      </c>
      <c r="C29" s="15">
        <v>0</v>
      </c>
      <c r="D29" s="15">
        <v>0</v>
      </c>
      <c r="E29" s="15">
        <v>0</v>
      </c>
      <c r="F29" s="15">
        <v>0</v>
      </c>
      <c r="G29" s="15">
        <v>185</v>
      </c>
      <c r="H29" s="15">
        <f>23625704-1</f>
        <v>23625703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1.4888971132494448</v>
      </c>
      <c r="AD29" s="15">
        <v>43335.529866079822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1</v>
      </c>
      <c r="AP29" s="15">
        <v>23316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v>0</v>
      </c>
      <c r="BD29" s="15">
        <v>0</v>
      </c>
      <c r="BE29" s="15">
        <v>659</v>
      </c>
      <c r="BF29" s="15">
        <v>38372511</v>
      </c>
      <c r="BG29" s="14">
        <f t="shared" si="0"/>
        <v>846.48889711324944</v>
      </c>
      <c r="BH29" s="14">
        <f t="shared" si="1"/>
        <v>62064865.529866084</v>
      </c>
    </row>
    <row r="30" spans="1:60" s="9" customFormat="1" x14ac:dyDescent="0.25">
      <c r="A30" s="44">
        <v>56</v>
      </c>
      <c r="B30" s="45" t="s">
        <v>50</v>
      </c>
      <c r="C30" s="15">
        <v>0</v>
      </c>
      <c r="D30" s="15">
        <v>0</v>
      </c>
      <c r="E30" s="15">
        <v>168</v>
      </c>
      <c r="F30" s="15">
        <v>5973379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662</v>
      </c>
      <c r="R30" s="15">
        <v>22889550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209</v>
      </c>
      <c r="AF30" s="15">
        <v>7897157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1</v>
      </c>
      <c r="AP30" s="15">
        <v>20766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336</v>
      </c>
      <c r="BF30" s="15">
        <v>10352157</v>
      </c>
      <c r="BG30" s="14">
        <f t="shared" si="0"/>
        <v>1376</v>
      </c>
      <c r="BH30" s="14">
        <f t="shared" si="1"/>
        <v>47133009</v>
      </c>
    </row>
    <row r="31" spans="1:60" s="9" customFormat="1" x14ac:dyDescent="0.25">
      <c r="A31" s="44">
        <v>60</v>
      </c>
      <c r="B31" s="45" t="s">
        <v>51</v>
      </c>
      <c r="C31" s="15">
        <v>5017</v>
      </c>
      <c r="D31" s="15">
        <v>490957406</v>
      </c>
      <c r="E31" s="15">
        <v>93</v>
      </c>
      <c r="F31" s="15">
        <v>8941165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19</v>
      </c>
      <c r="P31" s="15">
        <v>1035017</v>
      </c>
      <c r="Q31" s="15">
        <v>145</v>
      </c>
      <c r="R31" s="15">
        <v>14237542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186</v>
      </c>
      <c r="BF31" s="15">
        <v>27750968</v>
      </c>
      <c r="BG31" s="14">
        <f t="shared" si="0"/>
        <v>5460</v>
      </c>
      <c r="BH31" s="14">
        <f t="shared" si="1"/>
        <v>542922098</v>
      </c>
    </row>
    <row r="32" spans="1:60" s="9" customFormat="1" x14ac:dyDescent="0.25">
      <c r="A32" s="44">
        <v>162</v>
      </c>
      <c r="B32" s="45" t="s">
        <v>52</v>
      </c>
      <c r="C32" s="15">
        <v>0</v>
      </c>
      <c r="D32" s="15">
        <v>0</v>
      </c>
      <c r="E32" s="15">
        <v>1180</v>
      </c>
      <c r="F32" s="15">
        <v>21786830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40</v>
      </c>
      <c r="V32" s="15">
        <v>599541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45</v>
      </c>
      <c r="AF32" s="15">
        <v>1069576</v>
      </c>
      <c r="AG32" s="15">
        <v>28</v>
      </c>
      <c r="AH32" s="15">
        <v>140719</v>
      </c>
      <c r="AI32" s="15">
        <v>180</v>
      </c>
      <c r="AJ32" s="15">
        <v>1915028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7</v>
      </c>
      <c r="AV32" s="15">
        <v>136543</v>
      </c>
      <c r="AW32" s="15">
        <v>1</v>
      </c>
      <c r="AX32" s="15">
        <v>20773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715</v>
      </c>
      <c r="BF32" s="15">
        <v>10717567</v>
      </c>
      <c r="BG32" s="14">
        <f t="shared" si="0"/>
        <v>2196</v>
      </c>
      <c r="BH32" s="14">
        <f t="shared" si="1"/>
        <v>36386577</v>
      </c>
    </row>
    <row r="33" spans="1:60" s="9" customFormat="1" x14ac:dyDescent="0.25">
      <c r="A33" s="44">
        <v>65</v>
      </c>
      <c r="B33" s="45" t="s">
        <v>53</v>
      </c>
      <c r="C33" s="15">
        <v>0</v>
      </c>
      <c r="D33" s="15">
        <v>0</v>
      </c>
      <c r="E33" s="15">
        <v>1650</v>
      </c>
      <c r="F33" s="15">
        <v>38429332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1258</v>
      </c>
      <c r="AF33" s="15">
        <v>21942788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54</v>
      </c>
      <c r="BD33" s="15">
        <v>1622317</v>
      </c>
      <c r="BE33" s="15">
        <v>0</v>
      </c>
      <c r="BF33" s="15">
        <v>0</v>
      </c>
      <c r="BG33" s="14">
        <f t="shared" si="0"/>
        <v>2962</v>
      </c>
      <c r="BH33" s="14">
        <f t="shared" si="1"/>
        <v>61994437</v>
      </c>
    </row>
    <row r="34" spans="1:60" s="9" customFormat="1" x14ac:dyDescent="0.25">
      <c r="A34" s="44">
        <v>68</v>
      </c>
      <c r="B34" s="45" t="s">
        <v>54</v>
      </c>
      <c r="C34" s="15">
        <v>0</v>
      </c>
      <c r="D34" s="15">
        <v>0</v>
      </c>
      <c r="E34" s="15">
        <v>3</v>
      </c>
      <c r="F34" s="15">
        <v>132473</v>
      </c>
      <c r="G34" s="15">
        <v>0</v>
      </c>
      <c r="H34" s="15">
        <v>0</v>
      </c>
      <c r="I34" s="15">
        <v>25</v>
      </c>
      <c r="J34" s="15">
        <v>497660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21</v>
      </c>
      <c r="V34" s="15">
        <v>582184</v>
      </c>
      <c r="W34" s="15">
        <v>27</v>
      </c>
      <c r="X34" s="15">
        <v>445855</v>
      </c>
      <c r="Y34" s="15">
        <v>0</v>
      </c>
      <c r="Z34" s="15">
        <v>0</v>
      </c>
      <c r="AA34" s="15">
        <v>0</v>
      </c>
      <c r="AB34" s="15">
        <v>0</v>
      </c>
      <c r="AC34" s="15">
        <v>0.5</v>
      </c>
      <c r="AD34" s="15">
        <v>13461.452240992921</v>
      </c>
      <c r="AE34" s="15">
        <v>150</v>
      </c>
      <c r="AF34" s="15">
        <v>1523130</v>
      </c>
      <c r="AG34" s="15">
        <v>0</v>
      </c>
      <c r="AH34" s="15">
        <v>0</v>
      </c>
      <c r="AI34" s="15">
        <v>189</v>
      </c>
      <c r="AJ34" s="15">
        <v>2346656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2375</v>
      </c>
      <c r="BF34" s="15">
        <v>42320257</v>
      </c>
      <c r="BG34" s="14">
        <f t="shared" si="0"/>
        <v>2790.5</v>
      </c>
      <c r="BH34" s="14">
        <f t="shared" si="1"/>
        <v>47861676.452240996</v>
      </c>
    </row>
    <row r="35" spans="1:60" s="9" customFormat="1" x14ac:dyDescent="0.25">
      <c r="A35" s="44">
        <v>75</v>
      </c>
      <c r="B35" s="45" t="s">
        <v>55</v>
      </c>
      <c r="C35" s="15">
        <v>0</v>
      </c>
      <c r="D35" s="15">
        <v>0</v>
      </c>
      <c r="E35" s="15">
        <v>486</v>
      </c>
      <c r="F35" s="15">
        <v>15412777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1939</v>
      </c>
      <c r="R35" s="15">
        <v>42911918</v>
      </c>
      <c r="S35" s="15">
        <v>625.71367356558244</v>
      </c>
      <c r="T35" s="15">
        <v>33590970.498971194</v>
      </c>
      <c r="U35" s="15">
        <v>620</v>
      </c>
      <c r="V35" s="15">
        <v>17207490</v>
      </c>
      <c r="W35" s="15">
        <v>0</v>
      </c>
      <c r="X35" s="15">
        <v>0</v>
      </c>
      <c r="Y35" s="15">
        <v>0</v>
      </c>
      <c r="Z35" s="15">
        <v>0</v>
      </c>
      <c r="AA35" s="15">
        <v>7</v>
      </c>
      <c r="AB35" s="15">
        <v>163779</v>
      </c>
      <c r="AC35" s="15">
        <v>0</v>
      </c>
      <c r="AD35" s="15">
        <v>0</v>
      </c>
      <c r="AE35" s="15">
        <v>208</v>
      </c>
      <c r="AF35" s="15">
        <v>6792380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316</v>
      </c>
      <c r="BF35" s="15">
        <v>8928499</v>
      </c>
      <c r="BG35" s="14">
        <f t="shared" si="0"/>
        <v>4201.7136735655822</v>
      </c>
      <c r="BH35" s="14">
        <f t="shared" si="1"/>
        <v>125007813.49897119</v>
      </c>
    </row>
    <row r="36" spans="1:60" s="9" customFormat="1" x14ac:dyDescent="0.25">
      <c r="A36" s="44">
        <v>77</v>
      </c>
      <c r="B36" s="45" t="s">
        <v>56</v>
      </c>
      <c r="C36" s="15">
        <v>0</v>
      </c>
      <c r="D36" s="15">
        <v>0</v>
      </c>
      <c r="E36" s="15">
        <v>694</v>
      </c>
      <c r="F36" s="15">
        <v>23779735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253</v>
      </c>
      <c r="R36" s="15">
        <v>9380191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4</v>
      </c>
      <c r="AB36" s="15">
        <v>101534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154</v>
      </c>
      <c r="BF36" s="15">
        <v>4808969</v>
      </c>
      <c r="BG36" s="14">
        <f t="shared" si="0"/>
        <v>1105</v>
      </c>
      <c r="BH36" s="14">
        <f t="shared" si="1"/>
        <v>38070429</v>
      </c>
    </row>
    <row r="37" spans="1:60" s="9" customFormat="1" ht="30" x14ac:dyDescent="0.25">
      <c r="A37" s="44">
        <v>81</v>
      </c>
      <c r="B37" s="45" t="s">
        <v>57</v>
      </c>
      <c r="C37" s="15">
        <v>0</v>
      </c>
      <c r="D37" s="15">
        <v>0</v>
      </c>
      <c r="E37" s="15">
        <v>1287</v>
      </c>
      <c r="F37" s="15">
        <v>60622929</v>
      </c>
      <c r="G37" s="15">
        <v>0</v>
      </c>
      <c r="H37" s="15">
        <v>0</v>
      </c>
      <c r="I37" s="15">
        <v>0</v>
      </c>
      <c r="J37" s="15">
        <v>0</v>
      </c>
      <c r="K37" s="15">
        <v>220</v>
      </c>
      <c r="L37" s="15">
        <v>14264831</v>
      </c>
      <c r="M37" s="15">
        <v>0</v>
      </c>
      <c r="N37" s="15">
        <v>0</v>
      </c>
      <c r="O37" s="15">
        <v>256</v>
      </c>
      <c r="P37" s="15">
        <v>10136141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10</v>
      </c>
      <c r="AB37" s="15">
        <v>180496</v>
      </c>
      <c r="AC37" s="15">
        <v>0</v>
      </c>
      <c r="AD37" s="15">
        <v>0</v>
      </c>
      <c r="AE37" s="15">
        <v>77</v>
      </c>
      <c r="AF37" s="15">
        <v>2688260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1</v>
      </c>
      <c r="AX37" s="15">
        <v>79437</v>
      </c>
      <c r="AY37" s="15">
        <v>0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4">
        <f t="shared" si="0"/>
        <v>1851</v>
      </c>
      <c r="BH37" s="14">
        <f t="shared" si="1"/>
        <v>87972094</v>
      </c>
    </row>
    <row r="38" spans="1:60" s="9" customFormat="1" x14ac:dyDescent="0.25">
      <c r="A38" s="44">
        <v>86</v>
      </c>
      <c r="B38" s="45" t="s">
        <v>58</v>
      </c>
      <c r="C38" s="14">
        <v>0</v>
      </c>
      <c r="D38" s="14">
        <v>0</v>
      </c>
      <c r="E38" s="14">
        <v>22</v>
      </c>
      <c r="F38" s="14">
        <v>407262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0</v>
      </c>
      <c r="AU38" s="14">
        <v>0</v>
      </c>
      <c r="AV38" s="14">
        <v>0</v>
      </c>
      <c r="AW38" s="14">
        <v>0</v>
      </c>
      <c r="AX38" s="14">
        <v>0</v>
      </c>
      <c r="AY38" s="14">
        <v>0</v>
      </c>
      <c r="AZ38" s="14">
        <v>0</v>
      </c>
      <c r="BA38" s="14">
        <v>0</v>
      </c>
      <c r="BB38" s="14">
        <v>0</v>
      </c>
      <c r="BC38" s="14">
        <v>0</v>
      </c>
      <c r="BD38" s="14">
        <v>0</v>
      </c>
      <c r="BE38" s="14">
        <v>0</v>
      </c>
      <c r="BF38" s="14">
        <v>0</v>
      </c>
      <c r="BG38" s="14">
        <f t="shared" si="0"/>
        <v>22</v>
      </c>
      <c r="BH38" s="14">
        <f t="shared" si="1"/>
        <v>407262</v>
      </c>
    </row>
    <row r="39" spans="1:60" s="9" customFormat="1" x14ac:dyDescent="0.25">
      <c r="A39" s="44">
        <v>97</v>
      </c>
      <c r="B39" s="45" t="s">
        <v>59</v>
      </c>
      <c r="C39" s="15">
        <v>70</v>
      </c>
      <c r="D39" s="15">
        <v>1619738</v>
      </c>
      <c r="E39" s="15">
        <v>1311</v>
      </c>
      <c r="F39" s="15">
        <v>29677087</v>
      </c>
      <c r="G39" s="15">
        <v>0</v>
      </c>
      <c r="H39" s="15">
        <v>0</v>
      </c>
      <c r="I39" s="15">
        <v>2</v>
      </c>
      <c r="J39" s="15">
        <v>66653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3900</v>
      </c>
      <c r="R39" s="15">
        <v>59909792</v>
      </c>
      <c r="S39" s="15">
        <v>452.77135021639458</v>
      </c>
      <c r="T39" s="15">
        <v>6960045.4942173939</v>
      </c>
      <c r="U39" s="15">
        <v>75</v>
      </c>
      <c r="V39" s="15">
        <v>1534976</v>
      </c>
      <c r="W39" s="15">
        <v>271</v>
      </c>
      <c r="X39" s="15">
        <v>4615893</v>
      </c>
      <c r="Y39" s="15">
        <v>384.28636959370908</v>
      </c>
      <c r="Z39" s="15">
        <v>5368884.2870051758</v>
      </c>
      <c r="AA39" s="15">
        <v>89</v>
      </c>
      <c r="AB39" s="15">
        <v>1219771</v>
      </c>
      <c r="AC39" s="15">
        <v>382.64655810510732</v>
      </c>
      <c r="AD39" s="15">
        <v>5723371.4526009616</v>
      </c>
      <c r="AE39" s="15">
        <v>902</v>
      </c>
      <c r="AF39" s="15">
        <v>17673779</v>
      </c>
      <c r="AG39" s="15">
        <v>2356</v>
      </c>
      <c r="AH39" s="15">
        <v>37157626</v>
      </c>
      <c r="AI39" s="15">
        <v>611</v>
      </c>
      <c r="AJ39" s="15">
        <v>10195684</v>
      </c>
      <c r="AK39" s="15">
        <v>5</v>
      </c>
      <c r="AL39" s="15">
        <v>87660</v>
      </c>
      <c r="AM39" s="15">
        <v>352.36275695284161</v>
      </c>
      <c r="AN39" s="15">
        <v>5175869.286907102</v>
      </c>
      <c r="AO39" s="15">
        <v>1323</v>
      </c>
      <c r="AP39" s="15">
        <v>21711939</v>
      </c>
      <c r="AQ39" s="15">
        <v>51</v>
      </c>
      <c r="AR39" s="15">
        <v>616054</v>
      </c>
      <c r="AS39" s="15">
        <v>220</v>
      </c>
      <c r="AT39" s="15">
        <v>3576794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4">
        <f t="shared" si="0"/>
        <v>12758.067034868052</v>
      </c>
      <c r="BH39" s="14">
        <f t="shared" si="1"/>
        <v>212891616.52073064</v>
      </c>
    </row>
    <row r="40" spans="1:60" s="9" customFormat="1" x14ac:dyDescent="0.25">
      <c r="A40" s="44">
        <v>99</v>
      </c>
      <c r="B40" s="45" t="s">
        <v>60</v>
      </c>
      <c r="C40" s="15">
        <v>0</v>
      </c>
      <c r="D40" s="15">
        <v>0</v>
      </c>
      <c r="E40" s="15">
        <v>151</v>
      </c>
      <c r="F40" s="15">
        <v>8323061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4">
        <f t="shared" si="0"/>
        <v>151</v>
      </c>
      <c r="BH40" s="14">
        <f t="shared" si="1"/>
        <v>8323061</v>
      </c>
    </row>
    <row r="41" spans="1:60" s="9" customFormat="1" x14ac:dyDescent="0.25">
      <c r="A41" s="44">
        <v>100</v>
      </c>
      <c r="B41" s="45" t="s">
        <v>61</v>
      </c>
      <c r="C41" s="15">
        <v>0</v>
      </c>
      <c r="D41" s="15">
        <v>0</v>
      </c>
      <c r="E41" s="15">
        <v>1498</v>
      </c>
      <c r="F41" s="15">
        <v>77197149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1</v>
      </c>
      <c r="P41" s="15">
        <v>32135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123</v>
      </c>
      <c r="X41" s="15">
        <v>2010574</v>
      </c>
      <c r="Y41" s="15">
        <v>0</v>
      </c>
      <c r="Z41" s="15">
        <v>0</v>
      </c>
      <c r="AA41" s="15">
        <v>26</v>
      </c>
      <c r="AB41" s="15">
        <v>391581</v>
      </c>
      <c r="AC41" s="15">
        <v>0</v>
      </c>
      <c r="AD41" s="15">
        <v>0</v>
      </c>
      <c r="AE41" s="15">
        <v>186</v>
      </c>
      <c r="AF41" s="15">
        <v>5367147</v>
      </c>
      <c r="AG41" s="15">
        <v>173</v>
      </c>
      <c r="AH41" s="15">
        <v>1355855</v>
      </c>
      <c r="AI41" s="15">
        <v>207</v>
      </c>
      <c r="AJ41" s="15">
        <v>3371491</v>
      </c>
      <c r="AK41" s="15">
        <v>0</v>
      </c>
      <c r="AL41" s="15">
        <v>0</v>
      </c>
      <c r="AM41" s="15">
        <v>0</v>
      </c>
      <c r="AN41" s="15">
        <v>0</v>
      </c>
      <c r="AO41" s="15">
        <v>66</v>
      </c>
      <c r="AP41" s="15">
        <v>1558646</v>
      </c>
      <c r="AQ41" s="15">
        <v>0</v>
      </c>
      <c r="AR41" s="15">
        <v>0</v>
      </c>
      <c r="AS41" s="15">
        <v>0</v>
      </c>
      <c r="AT41" s="15">
        <v>0</v>
      </c>
      <c r="AU41" s="15">
        <v>5</v>
      </c>
      <c r="AV41" s="15">
        <f>101917+1</f>
        <v>101918</v>
      </c>
      <c r="AW41" s="15">
        <v>4</v>
      </c>
      <c r="AX41" s="15">
        <v>180031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716</v>
      </c>
      <c r="BF41" s="15">
        <v>14773897</v>
      </c>
      <c r="BG41" s="14">
        <f t="shared" si="0"/>
        <v>3005</v>
      </c>
      <c r="BH41" s="14">
        <f t="shared" si="1"/>
        <v>106340424</v>
      </c>
    </row>
    <row r="42" spans="1:60" s="9" customFormat="1" x14ac:dyDescent="0.25">
      <c r="A42" s="44">
        <v>108</v>
      </c>
      <c r="B42" s="45" t="s">
        <v>62</v>
      </c>
      <c r="C42" s="15">
        <v>0</v>
      </c>
      <c r="D42" s="15">
        <v>0</v>
      </c>
      <c r="E42" s="15">
        <v>1260</v>
      </c>
      <c r="F42" s="15">
        <v>27196806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2</v>
      </c>
      <c r="V42" s="15">
        <v>36310</v>
      </c>
      <c r="W42" s="15">
        <v>0</v>
      </c>
      <c r="X42" s="15">
        <v>0</v>
      </c>
      <c r="Y42" s="15">
        <v>0</v>
      </c>
      <c r="Z42" s="15">
        <v>0</v>
      </c>
      <c r="AA42" s="15">
        <v>25</v>
      </c>
      <c r="AB42" s="15">
        <v>301789</v>
      </c>
      <c r="AC42" s="15">
        <v>0</v>
      </c>
      <c r="AD42" s="15">
        <v>0</v>
      </c>
      <c r="AE42" s="15">
        <v>275</v>
      </c>
      <c r="AF42" s="15">
        <v>6284930</v>
      </c>
      <c r="AG42" s="15">
        <v>83</v>
      </c>
      <c r="AH42" s="15">
        <v>593990</v>
      </c>
      <c r="AI42" s="15">
        <v>234</v>
      </c>
      <c r="AJ42" s="15">
        <v>3193169</v>
      </c>
      <c r="AK42" s="15">
        <v>0</v>
      </c>
      <c r="AL42" s="15">
        <v>0</v>
      </c>
      <c r="AM42" s="15">
        <v>0</v>
      </c>
      <c r="AN42" s="15">
        <v>0</v>
      </c>
      <c r="AO42" s="15">
        <v>167</v>
      </c>
      <c r="AP42" s="15">
        <v>2103834</v>
      </c>
      <c r="AQ42" s="15">
        <v>0</v>
      </c>
      <c r="AR42" s="15">
        <v>0</v>
      </c>
      <c r="AS42" s="15">
        <v>0</v>
      </c>
      <c r="AT42" s="15">
        <v>0</v>
      </c>
      <c r="AU42" s="15">
        <v>4</v>
      </c>
      <c r="AV42" s="15">
        <v>94125</v>
      </c>
      <c r="AW42" s="15">
        <v>3</v>
      </c>
      <c r="AX42" s="15">
        <v>121406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4">
        <f t="shared" si="0"/>
        <v>2053</v>
      </c>
      <c r="BH42" s="14">
        <f t="shared" si="1"/>
        <v>39926359</v>
      </c>
    </row>
    <row r="43" spans="1:60" s="9" customFormat="1" x14ac:dyDescent="0.25">
      <c r="A43" s="44">
        <v>112</v>
      </c>
      <c r="B43" s="45" t="s">
        <v>63</v>
      </c>
      <c r="C43" s="15">
        <v>355</v>
      </c>
      <c r="D43" s="15">
        <v>10515455</v>
      </c>
      <c r="E43" s="15">
        <v>1478</v>
      </c>
      <c r="F43" s="15">
        <v>43564614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83</v>
      </c>
      <c r="P43" s="15">
        <v>1323166</v>
      </c>
      <c r="Q43" s="15">
        <v>0</v>
      </c>
      <c r="R43" s="15">
        <v>0</v>
      </c>
      <c r="S43" s="15">
        <v>757.6434417448686</v>
      </c>
      <c r="T43" s="15">
        <v>16281634.810305489</v>
      </c>
      <c r="U43" s="15">
        <v>0</v>
      </c>
      <c r="V43" s="15">
        <v>0</v>
      </c>
      <c r="W43" s="15">
        <v>450</v>
      </c>
      <c r="X43" s="15">
        <v>6094632</v>
      </c>
      <c r="Y43" s="15">
        <v>0</v>
      </c>
      <c r="Z43" s="15">
        <v>0</v>
      </c>
      <c r="AA43" s="15">
        <v>36</v>
      </c>
      <c r="AB43" s="15">
        <v>664984</v>
      </c>
      <c r="AC43" s="15">
        <v>241.69763138415988</v>
      </c>
      <c r="AD43" s="15">
        <v>4415994.5839042189</v>
      </c>
      <c r="AE43" s="15">
        <v>429</v>
      </c>
      <c r="AF43" s="15">
        <v>32475429</v>
      </c>
      <c r="AG43" s="15">
        <v>221</v>
      </c>
      <c r="AH43" s="15">
        <v>1551729</v>
      </c>
      <c r="AI43" s="15">
        <v>303</v>
      </c>
      <c r="AJ43" s="15">
        <f>4677266+1</f>
        <v>4677267</v>
      </c>
      <c r="AK43" s="15">
        <v>0</v>
      </c>
      <c r="AL43" s="15">
        <v>0</v>
      </c>
      <c r="AM43" s="15">
        <v>88.408706166868186</v>
      </c>
      <c r="AN43" s="15">
        <v>1249723.042186474</v>
      </c>
      <c r="AO43" s="15">
        <v>205</v>
      </c>
      <c r="AP43" s="15">
        <v>4109868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4">
        <f t="shared" si="0"/>
        <v>4647.7497792958966</v>
      </c>
      <c r="BH43" s="14">
        <f t="shared" si="1"/>
        <v>126924496.43639618</v>
      </c>
    </row>
    <row r="44" spans="1:60" s="9" customFormat="1" x14ac:dyDescent="0.25">
      <c r="A44" s="44">
        <v>1</v>
      </c>
      <c r="B44" s="45" t="s">
        <v>64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110</v>
      </c>
      <c r="P44" s="15">
        <v>2362347</v>
      </c>
      <c r="Q44" s="15">
        <v>0</v>
      </c>
      <c r="R44" s="15">
        <v>0</v>
      </c>
      <c r="S44" s="15">
        <v>39.016368856322586</v>
      </c>
      <c r="T44" s="15">
        <v>156350.68998621134</v>
      </c>
      <c r="U44" s="15">
        <v>0</v>
      </c>
      <c r="V44" s="15">
        <v>0</v>
      </c>
      <c r="W44" s="15">
        <v>76</v>
      </c>
      <c r="X44" s="15">
        <v>1295347</v>
      </c>
      <c r="Y44" s="15">
        <v>0</v>
      </c>
      <c r="Z44" s="15">
        <v>0</v>
      </c>
      <c r="AA44" s="15">
        <v>59</v>
      </c>
      <c r="AB44" s="15">
        <f>1272134-3</f>
        <v>1272131</v>
      </c>
      <c r="AC44" s="15">
        <v>0</v>
      </c>
      <c r="AD44" s="15">
        <v>0</v>
      </c>
      <c r="AE44" s="15">
        <v>0</v>
      </c>
      <c r="AF44" s="15">
        <v>0</v>
      </c>
      <c r="AG44" s="15">
        <v>199</v>
      </c>
      <c r="AH44" s="15">
        <v>1941900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3</v>
      </c>
      <c r="AV44" s="15">
        <v>69613</v>
      </c>
      <c r="AW44" s="15">
        <v>4</v>
      </c>
      <c r="AX44" s="15">
        <v>167048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4">
        <f t="shared" si="0"/>
        <v>490.01636885632257</v>
      </c>
      <c r="BH44" s="14">
        <f t="shared" si="1"/>
        <v>7264736.6899862112</v>
      </c>
    </row>
    <row r="45" spans="1:60" s="9" customFormat="1" x14ac:dyDescent="0.25">
      <c r="A45" s="44">
        <v>114</v>
      </c>
      <c r="B45" s="45" t="s">
        <v>65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550.76595106483273</v>
      </c>
      <c r="T45" s="15">
        <v>14313137.136147752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3</v>
      </c>
      <c r="AB45" s="15">
        <v>55175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113</v>
      </c>
      <c r="BF45" s="15">
        <v>7069328</v>
      </c>
      <c r="BG45" s="14">
        <f t="shared" si="0"/>
        <v>666.76595106483273</v>
      </c>
      <c r="BH45" s="14">
        <f t="shared" si="1"/>
        <v>21437640.136147752</v>
      </c>
    </row>
    <row r="46" spans="1:60" s="9" customFormat="1" x14ac:dyDescent="0.25">
      <c r="A46" s="44">
        <v>116</v>
      </c>
      <c r="B46" s="45" t="s">
        <v>66</v>
      </c>
      <c r="C46" s="15">
        <v>0</v>
      </c>
      <c r="D46" s="15">
        <v>0</v>
      </c>
      <c r="E46" s="15">
        <v>596</v>
      </c>
      <c r="F46" s="15">
        <v>14614761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40</v>
      </c>
      <c r="AZ46" s="15">
        <v>1012826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4">
        <f t="shared" si="0"/>
        <v>636</v>
      </c>
      <c r="BH46" s="14">
        <f t="shared" si="1"/>
        <v>15627587</v>
      </c>
    </row>
    <row r="47" spans="1:60" s="9" customFormat="1" x14ac:dyDescent="0.25">
      <c r="A47" s="44">
        <v>122</v>
      </c>
      <c r="B47" s="45" t="s">
        <v>67</v>
      </c>
      <c r="C47" s="15">
        <v>5</v>
      </c>
      <c r="D47" s="15">
        <v>86202</v>
      </c>
      <c r="E47" s="15">
        <v>158</v>
      </c>
      <c r="F47" s="15">
        <v>3881977</v>
      </c>
      <c r="G47" s="15">
        <v>0</v>
      </c>
      <c r="H47" s="15">
        <v>0</v>
      </c>
      <c r="I47" s="15">
        <v>4</v>
      </c>
      <c r="J47" s="15">
        <v>96647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2370</v>
      </c>
      <c r="R47" s="15">
        <v>50352344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4">
        <f t="shared" si="0"/>
        <v>2537</v>
      </c>
      <c r="BH47" s="14">
        <f t="shared" si="1"/>
        <v>54417170</v>
      </c>
    </row>
    <row r="48" spans="1:60" s="9" customFormat="1" x14ac:dyDescent="0.25">
      <c r="A48" s="44"/>
      <c r="B48" s="45" t="s">
        <v>68</v>
      </c>
      <c r="C48" s="15">
        <v>108</v>
      </c>
      <c r="D48" s="15">
        <v>946152</v>
      </c>
      <c r="E48" s="15">
        <v>88</v>
      </c>
      <c r="F48" s="15">
        <f>9492877+1</f>
        <v>9492878</v>
      </c>
      <c r="G48" s="15">
        <v>0</v>
      </c>
      <c r="H48" s="15">
        <v>0</v>
      </c>
      <c r="I48" s="15">
        <v>1</v>
      </c>
      <c r="J48" s="15">
        <v>8332</v>
      </c>
      <c r="K48" s="15">
        <v>0</v>
      </c>
      <c r="L48" s="15">
        <v>0</v>
      </c>
      <c r="M48" s="15">
        <v>0</v>
      </c>
      <c r="N48" s="15">
        <v>0</v>
      </c>
      <c r="O48" s="15">
        <v>1</v>
      </c>
      <c r="P48" s="15">
        <v>100392</v>
      </c>
      <c r="Q48" s="15">
        <v>700</v>
      </c>
      <c r="R48" s="15">
        <f>78005100+2</f>
        <v>78005102</v>
      </c>
      <c r="S48" s="15">
        <v>4.5367870763165792</v>
      </c>
      <c r="T48" s="15">
        <v>88488.552014789762</v>
      </c>
      <c r="U48" s="15">
        <v>16</v>
      </c>
      <c r="V48" s="15">
        <v>1132373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7</v>
      </c>
      <c r="AF48" s="15">
        <v>780051</v>
      </c>
      <c r="AG48" s="15">
        <v>2</v>
      </c>
      <c r="AH48" s="15">
        <f>6496+1</f>
        <v>6497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6</v>
      </c>
      <c r="AP48" s="15">
        <v>122954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f>66+1</f>
        <v>67</v>
      </c>
      <c r="BF48" s="15">
        <f>9123723-2</f>
        <v>9123721</v>
      </c>
      <c r="BG48" s="14">
        <f t="shared" si="0"/>
        <v>1000.5367870763166</v>
      </c>
      <c r="BH48" s="14">
        <f t="shared" si="1"/>
        <v>99806940.552014783</v>
      </c>
    </row>
    <row r="49" spans="1:60" s="9" customFormat="1" x14ac:dyDescent="0.25">
      <c r="A49" s="44">
        <v>158</v>
      </c>
      <c r="B49" s="45" t="s">
        <v>69</v>
      </c>
      <c r="C49" s="15">
        <v>0</v>
      </c>
      <c r="D49" s="15">
        <v>0</v>
      </c>
      <c r="E49" s="15">
        <v>436</v>
      </c>
      <c r="F49" s="15">
        <v>21412027</v>
      </c>
      <c r="G49" s="15">
        <v>0</v>
      </c>
      <c r="H49" s="15">
        <v>0</v>
      </c>
      <c r="I49" s="15">
        <v>0</v>
      </c>
      <c r="J49" s="15">
        <v>0</v>
      </c>
      <c r="K49" s="15">
        <v>479</v>
      </c>
      <c r="L49" s="15">
        <v>15825799</v>
      </c>
      <c r="M49" s="15">
        <v>0</v>
      </c>
      <c r="N49" s="15">
        <v>0</v>
      </c>
      <c r="O49" s="15">
        <v>0</v>
      </c>
      <c r="P49" s="15">
        <v>0</v>
      </c>
      <c r="Q49" s="15">
        <v>523</v>
      </c>
      <c r="R49" s="15">
        <v>25051322</v>
      </c>
      <c r="S49" s="15">
        <v>0</v>
      </c>
      <c r="T49" s="15">
        <v>0</v>
      </c>
      <c r="U49" s="15">
        <v>749</v>
      </c>
      <c r="V49" s="15">
        <v>15897225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583</v>
      </c>
      <c r="AF49" s="15">
        <v>24655183</v>
      </c>
      <c r="AG49" s="15">
        <v>37</v>
      </c>
      <c r="AH49" s="15">
        <v>1255359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88</v>
      </c>
      <c r="BB49" s="15">
        <v>1310335</v>
      </c>
      <c r="BC49" s="15">
        <v>0</v>
      </c>
      <c r="BD49" s="15">
        <v>0</v>
      </c>
      <c r="BE49" s="15">
        <v>108</v>
      </c>
      <c r="BF49" s="15">
        <v>4378603</v>
      </c>
      <c r="BG49" s="14">
        <f t="shared" si="0"/>
        <v>3003</v>
      </c>
      <c r="BH49" s="14">
        <f t="shared" si="1"/>
        <v>109785853</v>
      </c>
    </row>
    <row r="50" spans="1:60" s="9" customFormat="1" x14ac:dyDescent="0.25">
      <c r="A50" s="44">
        <v>14</v>
      </c>
      <c r="B50" s="45" t="s">
        <v>87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f t="shared" si="0"/>
        <v>0</v>
      </c>
      <c r="BH50" s="14">
        <f t="shared" si="1"/>
        <v>0</v>
      </c>
    </row>
    <row r="51" spans="1:60" s="13" customFormat="1" x14ac:dyDescent="0.2">
      <c r="A51" s="44"/>
      <c r="B51" s="46" t="s">
        <v>24</v>
      </c>
      <c r="C51" s="16">
        <f t="shared" ref="C51:AH51" si="2">SUM(C13:C50)</f>
        <v>5642</v>
      </c>
      <c r="D51" s="16">
        <f t="shared" si="2"/>
        <v>510511147</v>
      </c>
      <c r="E51" s="16">
        <f t="shared" si="2"/>
        <v>16670</v>
      </c>
      <c r="F51" s="16">
        <f t="shared" si="2"/>
        <v>546112709</v>
      </c>
      <c r="G51" s="16">
        <f t="shared" si="2"/>
        <v>8528</v>
      </c>
      <c r="H51" s="16">
        <f t="shared" si="2"/>
        <v>218010820</v>
      </c>
      <c r="I51" s="16">
        <f t="shared" si="2"/>
        <v>2409</v>
      </c>
      <c r="J51" s="16">
        <f t="shared" si="2"/>
        <v>137845114</v>
      </c>
      <c r="K51" s="16">
        <f t="shared" si="2"/>
        <v>4543</v>
      </c>
      <c r="L51" s="16">
        <f t="shared" si="2"/>
        <v>191863484</v>
      </c>
      <c r="M51" s="16">
        <f t="shared" si="2"/>
        <v>1068</v>
      </c>
      <c r="N51" s="16">
        <f t="shared" si="2"/>
        <v>29159237</v>
      </c>
      <c r="O51" s="16">
        <f t="shared" si="2"/>
        <v>839</v>
      </c>
      <c r="P51" s="16">
        <f t="shared" si="2"/>
        <v>26594955</v>
      </c>
      <c r="Q51" s="16">
        <f t="shared" si="2"/>
        <v>16756</v>
      </c>
      <c r="R51" s="16">
        <f t="shared" si="2"/>
        <v>615064453</v>
      </c>
      <c r="S51" s="16">
        <f t="shared" si="2"/>
        <v>4235.2256074045508</v>
      </c>
      <c r="T51" s="16">
        <f t="shared" si="2"/>
        <v>142768198.34275433</v>
      </c>
      <c r="U51" s="16">
        <f t="shared" si="2"/>
        <v>2212.8183342649527</v>
      </c>
      <c r="V51" s="16">
        <f t="shared" si="2"/>
        <v>54114414</v>
      </c>
      <c r="W51" s="16">
        <f t="shared" si="2"/>
        <v>3284</v>
      </c>
      <c r="X51" s="16">
        <f t="shared" si="2"/>
        <v>48918042</v>
      </c>
      <c r="Y51" s="16">
        <f t="shared" si="2"/>
        <v>599</v>
      </c>
      <c r="Z51" s="16">
        <f t="shared" si="2"/>
        <v>7928499</v>
      </c>
      <c r="AA51" s="16">
        <f t="shared" si="2"/>
        <v>588</v>
      </c>
      <c r="AB51" s="16">
        <f t="shared" si="2"/>
        <v>7641059</v>
      </c>
      <c r="AC51" s="16">
        <f t="shared" si="2"/>
        <v>1341.0037009622502</v>
      </c>
      <c r="AD51" s="16">
        <f t="shared" si="2"/>
        <v>18314263</v>
      </c>
      <c r="AE51" s="16">
        <f t="shared" si="2"/>
        <v>7200</v>
      </c>
      <c r="AF51" s="16">
        <f t="shared" si="2"/>
        <v>204142679</v>
      </c>
      <c r="AG51" s="16">
        <f t="shared" si="2"/>
        <v>4767</v>
      </c>
      <c r="AH51" s="16">
        <f t="shared" si="2"/>
        <v>66053223</v>
      </c>
      <c r="AI51" s="16">
        <f t="shared" ref="AI51:BH51" si="3">SUM(AI13:AI50)</f>
        <v>3494</v>
      </c>
      <c r="AJ51" s="16">
        <f t="shared" si="3"/>
        <v>52475628</v>
      </c>
      <c r="AK51" s="16">
        <f t="shared" si="3"/>
        <v>236</v>
      </c>
      <c r="AL51" s="16">
        <f t="shared" si="3"/>
        <v>28385054</v>
      </c>
      <c r="AM51" s="16">
        <f t="shared" si="3"/>
        <v>525.9153567110036</v>
      </c>
      <c r="AN51" s="16">
        <f t="shared" si="3"/>
        <v>7141162.369514687</v>
      </c>
      <c r="AO51" s="16">
        <f t="shared" si="3"/>
        <v>2494</v>
      </c>
      <c r="AP51" s="16">
        <f t="shared" si="3"/>
        <v>39031798</v>
      </c>
      <c r="AQ51" s="16">
        <f t="shared" si="3"/>
        <v>51</v>
      </c>
      <c r="AR51" s="16">
        <f t="shared" si="3"/>
        <v>616054</v>
      </c>
      <c r="AS51" s="16">
        <f t="shared" si="3"/>
        <v>220</v>
      </c>
      <c r="AT51" s="16">
        <f t="shared" si="3"/>
        <v>3576794</v>
      </c>
      <c r="AU51" s="16">
        <f t="shared" si="3"/>
        <v>39</v>
      </c>
      <c r="AV51" s="16">
        <f t="shared" si="3"/>
        <v>646981</v>
      </c>
      <c r="AW51" s="16">
        <f t="shared" si="3"/>
        <v>19</v>
      </c>
      <c r="AX51" s="16">
        <f t="shared" si="3"/>
        <v>692486</v>
      </c>
      <c r="AY51" s="16">
        <f t="shared" si="3"/>
        <v>40</v>
      </c>
      <c r="AZ51" s="16">
        <f t="shared" si="3"/>
        <v>1012826</v>
      </c>
      <c r="BA51" s="16">
        <f t="shared" si="3"/>
        <v>88</v>
      </c>
      <c r="BB51" s="16">
        <f t="shared" si="3"/>
        <v>1310335</v>
      </c>
      <c r="BC51" s="16">
        <f t="shared" si="3"/>
        <v>54</v>
      </c>
      <c r="BD51" s="16">
        <f t="shared" si="3"/>
        <v>1622317</v>
      </c>
      <c r="BE51" s="16">
        <f t="shared" si="3"/>
        <v>12850</v>
      </c>
      <c r="BF51" s="16">
        <f t="shared" si="3"/>
        <v>336983993</v>
      </c>
      <c r="BG51" s="16">
        <f t="shared" si="3"/>
        <v>100792.96299934275</v>
      </c>
      <c r="BH51" s="16">
        <f t="shared" si="3"/>
        <v>3298537724.7122688</v>
      </c>
    </row>
    <row r="52" spans="1:60" s="9" customFormat="1" x14ac:dyDescent="0.25">
      <c r="A52" s="39"/>
      <c r="B52" s="40"/>
    </row>
    <row r="53" spans="1:60" s="9" customFormat="1" x14ac:dyDescent="0.25">
      <c r="A53" s="39"/>
      <c r="B53" s="40"/>
    </row>
    <row r="54" spans="1:60" s="9" customFormat="1" x14ac:dyDescent="0.25">
      <c r="A54" s="39"/>
      <c r="B54" s="40"/>
    </row>
  </sheetData>
  <customSheetViews>
    <customSheetView guid="{C8F4BDD5-0E35-44FF-B739-694435D2C978}" showPageBreaks="1" printArea="1">
      <pane xSplit="2" ySplit="11.217391304347826" topLeftCell="R13" activePane="bottomRight" state="frozen"/>
      <selection pane="bottomRight" activeCell="A53" sqref="A53:XFD53"/>
      <pageMargins left="0.31496062992125984" right="0.11811023622047245" top="0.74803149606299213" bottom="0.35433070866141736" header="0.31496062992125984" footer="0.31496062992125984"/>
      <printOptions horizontalCentered="1"/>
      <pageSetup paperSize="9" scale="92" fitToHeight="0" orientation="landscape" r:id="rId1"/>
    </customSheetView>
    <customSheetView guid="{216828AD-5319-4B43-B460-54520F69DEF6}" showPageBreaks="1" printArea="1">
      <pane xSplit="2" ySplit="12" topLeftCell="C46" activePane="bottomRight" state="frozen"/>
      <selection pane="bottomRight" activeCell="R61" sqref="R61"/>
      <pageMargins left="0.31496062992125984" right="0.11811023622047245" top="0.74803149606299213" bottom="0.35433070866141736" header="0.31496062992125984" footer="0.31496062992125984"/>
      <printOptions horizontalCentered="1"/>
      <pageSetup paperSize="9" scale="92" fitToHeight="0" orientation="landscape" r:id="rId2"/>
    </customSheetView>
    <customSheetView guid="{959416E6-3352-4B59-ACF4-ECE68799B448}" printArea="1">
      <pane xSplit="2" ySplit="12" topLeftCell="BF34" activePane="bottomRight" state="frozen"/>
      <selection pane="bottomRight" activeCell="AF49" sqref="AF49"/>
      <pageMargins left="0.31496062992125984" right="0.11811023622047245" top="0.74803149606299213" bottom="0.35433070866141736" header="0.31496062992125984" footer="0.31496062992125984"/>
      <printOptions horizontalCentered="1"/>
      <pageSetup paperSize="9" scale="92" fitToHeight="0" orientation="landscape" r:id="rId3"/>
    </customSheetView>
    <customSheetView guid="{8291DAF6-957F-4B14-8685-AE2C99383010}" scale="70" showPageBreaks="1" printArea="1" view="pageBreakPreview">
      <pane xSplit="2" ySplit="12" topLeftCell="C13" activePane="bottomRight" state="frozen"/>
      <selection pane="bottomRight" activeCell="X4" sqref="X4"/>
      <colBreaks count="1" manualBreakCount="1">
        <brk id="26" max="50" man="1"/>
      </colBreaks>
      <pageMargins left="0.31496062992125984" right="0.11811023622047245" top="0.74803149606299213" bottom="0.35433070866141736" header="0.31496062992125984" footer="0.31496062992125984"/>
      <printOptions horizontalCentered="1"/>
      <pageSetup paperSize="9" scale="50" fitToHeight="0" orientation="landscape" r:id="rId4"/>
    </customSheetView>
    <customSheetView guid="{1A5F24EA-DA74-4EBA-ACD0-A95BDB2BB7DB}" showPageBreaks="1" printArea="1">
      <pane xSplit="2" ySplit="7" topLeftCell="AT29" activePane="bottomRight" state="frozen"/>
      <selection pane="bottomRight" activeCell="AZ26" sqref="AZ26"/>
      <pageMargins left="0.31496062992125984" right="0.11811023622047245" top="0.74803149606299213" bottom="0.35433070866141736" header="0.31496062992125984" footer="0.31496062992125984"/>
      <printOptions horizontalCentered="1"/>
      <pageSetup paperSize="9" scale="92" fitToHeight="0" orientation="landscape" r:id="rId5"/>
    </customSheetView>
  </customSheetViews>
  <mergeCells count="33">
    <mergeCell ref="BE11:BF11"/>
    <mergeCell ref="BG11:BH11"/>
    <mergeCell ref="A9:AC9"/>
    <mergeCell ref="AC11:AD11"/>
    <mergeCell ref="AE11:AF11"/>
    <mergeCell ref="AG11:AH11"/>
    <mergeCell ref="AI11:AJ11"/>
    <mergeCell ref="AK11:AL11"/>
    <mergeCell ref="AM11:AN11"/>
    <mergeCell ref="C11:D11"/>
    <mergeCell ref="E11:F11"/>
    <mergeCell ref="G11:H11"/>
    <mergeCell ref="I11:J11"/>
    <mergeCell ref="K11:L11"/>
    <mergeCell ref="AQ11:AR11"/>
    <mergeCell ref="AS11:AT11"/>
    <mergeCell ref="A11:A12"/>
    <mergeCell ref="B11:B12"/>
    <mergeCell ref="BC11:BD11"/>
    <mergeCell ref="S11:T11"/>
    <mergeCell ref="U11:V11"/>
    <mergeCell ref="W11:X11"/>
    <mergeCell ref="Y11:Z11"/>
    <mergeCell ref="AU11:AV11"/>
    <mergeCell ref="AW11:AX11"/>
    <mergeCell ref="AO11:AP11"/>
    <mergeCell ref="AY11:AZ11"/>
    <mergeCell ref="BA11:BB11"/>
    <mergeCell ref="S2:X2"/>
    <mergeCell ref="M11:N11"/>
    <mergeCell ref="O11:P11"/>
    <mergeCell ref="Q11:R11"/>
    <mergeCell ref="AA11:AB11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92" fitToHeight="0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X46"/>
  <sheetViews>
    <sheetView zoomScaleNormal="100" workbookViewId="0">
      <pane xSplit="2" ySplit="8" topLeftCell="C28" activePane="bottomRight" state="frozen"/>
      <selection pane="topRight" activeCell="C1" sqref="C1"/>
      <selection pane="bottomLeft" activeCell="A9" sqref="A9"/>
      <selection pane="bottomRight" activeCell="B46" sqref="B46"/>
    </sheetView>
  </sheetViews>
  <sheetFormatPr defaultColWidth="9.140625" defaultRowHeight="15" x14ac:dyDescent="0.25"/>
  <cols>
    <col min="1" max="1" width="9.42578125" style="31" bestFit="1" customWidth="1"/>
    <col min="2" max="2" width="28.42578125" style="32" customWidth="1"/>
    <col min="3" max="3" width="6.140625" style="3" bestFit="1" customWidth="1"/>
    <col min="4" max="4" width="11.140625" style="3" bestFit="1" customWidth="1"/>
    <col min="5" max="5" width="6.140625" style="3" bestFit="1" customWidth="1"/>
    <col min="6" max="6" width="10.140625" style="3" bestFit="1" customWidth="1"/>
    <col min="7" max="7" width="6.140625" style="3" bestFit="1" customWidth="1"/>
    <col min="8" max="8" width="10.140625" style="3" bestFit="1" customWidth="1"/>
    <col min="9" max="9" width="6.140625" style="3" bestFit="1" customWidth="1"/>
    <col min="10" max="10" width="10.140625" style="3" bestFit="1" customWidth="1"/>
    <col min="11" max="11" width="6.140625" style="3" bestFit="1" customWidth="1"/>
    <col min="12" max="12" width="10.140625" style="3" bestFit="1" customWidth="1"/>
    <col min="13" max="13" width="6.140625" style="3" bestFit="1" customWidth="1"/>
    <col min="14" max="14" width="10.140625" style="3" bestFit="1" customWidth="1"/>
    <col min="15" max="15" width="6.140625" style="3" bestFit="1" customWidth="1"/>
    <col min="16" max="16" width="10.140625" style="3" bestFit="1" customWidth="1"/>
    <col min="17" max="17" width="6.140625" style="3" bestFit="1" customWidth="1"/>
    <col min="18" max="18" width="10.140625" style="3" bestFit="1" customWidth="1"/>
    <col min="19" max="19" width="6.140625" style="3" bestFit="1" customWidth="1"/>
    <col min="20" max="20" width="9.140625" style="3" bestFit="1" customWidth="1"/>
    <col min="21" max="21" width="6.140625" style="3" bestFit="1" customWidth="1"/>
    <col min="22" max="22" width="10.140625" style="3" bestFit="1" customWidth="1"/>
    <col min="23" max="23" width="6.140625" style="3" bestFit="1" customWidth="1"/>
    <col min="24" max="24" width="10.140625" style="3" bestFit="1" customWidth="1"/>
    <col min="25" max="25" width="6.140625" style="3" bestFit="1" customWidth="1"/>
    <col min="26" max="26" width="10.140625" style="3" bestFit="1" customWidth="1"/>
    <col min="27" max="27" width="6.140625" style="3" bestFit="1" customWidth="1"/>
    <col min="28" max="28" width="9.140625" style="3" bestFit="1" customWidth="1"/>
    <col min="29" max="29" width="6.140625" style="3" bestFit="1" customWidth="1"/>
    <col min="30" max="30" width="10.140625" style="3" bestFit="1" customWidth="1"/>
    <col min="31" max="31" width="6.140625" style="3" bestFit="1" customWidth="1"/>
    <col min="32" max="32" width="10.140625" style="3" bestFit="1" customWidth="1"/>
    <col min="33" max="33" width="6.140625" style="3" bestFit="1" customWidth="1"/>
    <col min="34" max="34" width="10.140625" style="3" bestFit="1" customWidth="1"/>
    <col min="35" max="35" width="6.140625" style="3" bestFit="1" customWidth="1"/>
    <col min="36" max="36" width="10.140625" style="3" bestFit="1" customWidth="1"/>
    <col min="37" max="37" width="6.140625" style="3" bestFit="1" customWidth="1"/>
    <col min="38" max="38" width="10.140625" style="3" bestFit="1" customWidth="1"/>
    <col min="39" max="39" width="6.140625" style="3" bestFit="1" customWidth="1"/>
    <col min="40" max="40" width="9.140625" style="3" bestFit="1" customWidth="1"/>
    <col min="41" max="41" width="6.140625" style="3" bestFit="1" customWidth="1"/>
    <col min="42" max="42" width="9.140625" style="3" bestFit="1" customWidth="1"/>
    <col min="43" max="43" width="6.140625" style="3" bestFit="1" customWidth="1"/>
    <col min="44" max="44" width="9.140625" style="3" bestFit="1" customWidth="1"/>
    <col min="45" max="45" width="6.140625" style="3" bestFit="1" customWidth="1"/>
    <col min="46" max="46" width="9.140625" style="3" bestFit="1" customWidth="1"/>
    <col min="47" max="47" width="6.140625" style="3" bestFit="1" customWidth="1"/>
    <col min="48" max="48" width="7.5703125" style="3" bestFit="1" customWidth="1"/>
    <col min="49" max="49" width="6.140625" style="3" bestFit="1" customWidth="1"/>
    <col min="50" max="50" width="7.5703125" style="3" bestFit="1" customWidth="1"/>
    <col min="51" max="51" width="6.140625" style="3" bestFit="1" customWidth="1"/>
    <col min="52" max="52" width="7.5703125" style="3" bestFit="1" customWidth="1"/>
    <col min="53" max="53" width="6.140625" style="3" bestFit="1" customWidth="1"/>
    <col min="54" max="54" width="9.140625" style="3" bestFit="1" customWidth="1"/>
    <col min="55" max="55" width="6.140625" style="3" bestFit="1" customWidth="1"/>
    <col min="56" max="56" width="9.140625" style="3" bestFit="1" customWidth="1"/>
    <col min="57" max="57" width="6.140625" style="3" bestFit="1" customWidth="1"/>
    <col min="58" max="58" width="9.140625" style="3" bestFit="1" customWidth="1"/>
    <col min="59" max="59" width="6.140625" style="3" bestFit="1" customWidth="1"/>
    <col min="60" max="60" width="10.140625" style="3" bestFit="1" customWidth="1"/>
    <col min="61" max="61" width="6.140625" style="3" bestFit="1" customWidth="1"/>
    <col min="62" max="62" width="9.140625" style="3" bestFit="1" customWidth="1"/>
    <col min="63" max="63" width="6.140625" style="3" bestFit="1" customWidth="1"/>
    <col min="64" max="64" width="10.140625" style="3" bestFit="1" customWidth="1"/>
    <col min="65" max="65" width="6.140625" style="3" bestFit="1" customWidth="1"/>
    <col min="66" max="66" width="10.140625" style="3" customWidth="1"/>
    <col min="67" max="67" width="6.140625" style="3" bestFit="1" customWidth="1"/>
    <col min="68" max="68" width="9.140625" style="3" bestFit="1" customWidth="1"/>
    <col min="69" max="69" width="6.140625" style="3" bestFit="1" customWidth="1"/>
    <col min="70" max="70" width="9.140625" style="3" bestFit="1" customWidth="1"/>
    <col min="71" max="71" width="6.7109375" style="3" bestFit="1" customWidth="1"/>
    <col min="72" max="72" width="11.140625" style="3" bestFit="1" customWidth="1"/>
    <col min="73" max="73" width="6.5703125" style="21" bestFit="1" customWidth="1"/>
    <col min="74" max="74" width="11.140625" style="21" bestFit="1" customWidth="1"/>
    <col min="75" max="75" width="9.140625" style="2"/>
    <col min="76" max="76" width="10.7109375" style="2" bestFit="1" customWidth="1"/>
    <col min="77" max="16384" width="9.140625" style="2"/>
  </cols>
  <sheetData>
    <row r="4" spans="1:76" ht="15.75" customHeight="1" x14ac:dyDescent="0.3">
      <c r="A4" s="73" t="s">
        <v>71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</row>
    <row r="5" spans="1:76" ht="13.9" x14ac:dyDescent="0.25">
      <c r="A5" s="27"/>
      <c r="B5" s="28"/>
      <c r="C5" s="17"/>
      <c r="D5" s="17"/>
      <c r="E5" s="17"/>
      <c r="F5" s="17"/>
      <c r="G5" s="17"/>
      <c r="H5" s="17"/>
      <c r="I5" s="17"/>
      <c r="J5" s="17"/>
    </row>
    <row r="6" spans="1:76" x14ac:dyDescent="0.25">
      <c r="A6" s="48" t="s">
        <v>96</v>
      </c>
      <c r="B6" s="29"/>
      <c r="C6" s="17"/>
      <c r="D6" s="17"/>
      <c r="E6" s="17"/>
      <c r="F6" s="17"/>
      <c r="G6" s="17"/>
      <c r="H6" s="17"/>
      <c r="I6" s="17"/>
      <c r="J6" s="17"/>
    </row>
    <row r="7" spans="1:76" s="50" customFormat="1" ht="42.75" customHeight="1" x14ac:dyDescent="0.25">
      <c r="A7" s="68" t="s">
        <v>72</v>
      </c>
      <c r="B7" s="70" t="s">
        <v>70</v>
      </c>
      <c r="C7" s="64" t="s">
        <v>28</v>
      </c>
      <c r="D7" s="65"/>
      <c r="E7" s="64" t="s">
        <v>29</v>
      </c>
      <c r="F7" s="65"/>
      <c r="G7" s="64" t="s">
        <v>2</v>
      </c>
      <c r="H7" s="65"/>
      <c r="I7" s="64" t="s">
        <v>15</v>
      </c>
      <c r="J7" s="65"/>
      <c r="K7" s="64" t="s">
        <v>16</v>
      </c>
      <c r="L7" s="65"/>
      <c r="M7" s="64" t="s">
        <v>17</v>
      </c>
      <c r="N7" s="65"/>
      <c r="O7" s="64" t="s">
        <v>1</v>
      </c>
      <c r="P7" s="65"/>
      <c r="Q7" s="64" t="s">
        <v>30</v>
      </c>
      <c r="R7" s="65"/>
      <c r="S7" s="66" t="s">
        <v>31</v>
      </c>
      <c r="T7" s="67"/>
      <c r="U7" s="64" t="s">
        <v>3</v>
      </c>
      <c r="V7" s="65"/>
      <c r="W7" s="66" t="s">
        <v>4</v>
      </c>
      <c r="X7" s="67"/>
      <c r="Y7" s="66" t="s">
        <v>5</v>
      </c>
      <c r="Z7" s="67"/>
      <c r="AA7" s="66" t="s">
        <v>0</v>
      </c>
      <c r="AB7" s="67"/>
      <c r="AC7" s="66" t="s">
        <v>6</v>
      </c>
      <c r="AD7" s="67"/>
      <c r="AE7" s="66" t="s">
        <v>7</v>
      </c>
      <c r="AF7" s="67"/>
      <c r="AG7" s="64" t="s">
        <v>8</v>
      </c>
      <c r="AH7" s="65"/>
      <c r="AI7" s="66" t="s">
        <v>9</v>
      </c>
      <c r="AJ7" s="67"/>
      <c r="AK7" s="66" t="s">
        <v>14</v>
      </c>
      <c r="AL7" s="67"/>
      <c r="AM7" s="66" t="s">
        <v>10</v>
      </c>
      <c r="AN7" s="67"/>
      <c r="AO7" s="66" t="s">
        <v>11</v>
      </c>
      <c r="AP7" s="67"/>
      <c r="AQ7" s="66" t="s">
        <v>18</v>
      </c>
      <c r="AR7" s="67"/>
      <c r="AS7" s="66" t="s">
        <v>19</v>
      </c>
      <c r="AT7" s="67"/>
      <c r="AU7" s="64" t="s">
        <v>23</v>
      </c>
      <c r="AV7" s="65"/>
      <c r="AW7" s="64" t="s">
        <v>12</v>
      </c>
      <c r="AX7" s="65"/>
      <c r="AY7" s="64" t="s">
        <v>32</v>
      </c>
      <c r="AZ7" s="65"/>
      <c r="BA7" s="66" t="s">
        <v>33</v>
      </c>
      <c r="BB7" s="67"/>
      <c r="BC7" s="66" t="s">
        <v>22</v>
      </c>
      <c r="BD7" s="67"/>
      <c r="BE7" s="66" t="s">
        <v>20</v>
      </c>
      <c r="BF7" s="67"/>
      <c r="BG7" s="66" t="s">
        <v>13</v>
      </c>
      <c r="BH7" s="67"/>
      <c r="BI7" s="66" t="s">
        <v>21</v>
      </c>
      <c r="BJ7" s="67"/>
      <c r="BK7" s="66" t="s">
        <v>27</v>
      </c>
      <c r="BL7" s="67"/>
      <c r="BM7" s="72" t="s">
        <v>92</v>
      </c>
      <c r="BN7" s="72"/>
      <c r="BO7" s="72" t="s">
        <v>93</v>
      </c>
      <c r="BP7" s="72"/>
      <c r="BQ7" s="72" t="s">
        <v>94</v>
      </c>
      <c r="BR7" s="72"/>
      <c r="BS7" s="72" t="s">
        <v>24</v>
      </c>
      <c r="BT7" s="72"/>
      <c r="BU7" s="49"/>
      <c r="BV7" s="49"/>
    </row>
    <row r="8" spans="1:76" s="1" customFormat="1" ht="30" x14ac:dyDescent="0.25">
      <c r="A8" s="69"/>
      <c r="B8" s="71"/>
      <c r="C8" s="41" t="s">
        <v>25</v>
      </c>
      <c r="D8" s="41" t="s">
        <v>26</v>
      </c>
      <c r="E8" s="41" t="s">
        <v>25</v>
      </c>
      <c r="F8" s="41" t="s">
        <v>26</v>
      </c>
      <c r="G8" s="41" t="s">
        <v>25</v>
      </c>
      <c r="H8" s="41" t="s">
        <v>26</v>
      </c>
      <c r="I8" s="41" t="s">
        <v>25</v>
      </c>
      <c r="J8" s="41" t="s">
        <v>26</v>
      </c>
      <c r="K8" s="41" t="s">
        <v>25</v>
      </c>
      <c r="L8" s="41" t="s">
        <v>26</v>
      </c>
      <c r="M8" s="41" t="s">
        <v>25</v>
      </c>
      <c r="N8" s="41" t="s">
        <v>26</v>
      </c>
      <c r="O8" s="41" t="s">
        <v>25</v>
      </c>
      <c r="P8" s="41" t="s">
        <v>26</v>
      </c>
      <c r="Q8" s="41" t="s">
        <v>25</v>
      </c>
      <c r="R8" s="41" t="s">
        <v>26</v>
      </c>
      <c r="S8" s="41" t="s">
        <v>25</v>
      </c>
      <c r="T8" s="41" t="s">
        <v>26</v>
      </c>
      <c r="U8" s="41" t="s">
        <v>25</v>
      </c>
      <c r="V8" s="41" t="s">
        <v>26</v>
      </c>
      <c r="W8" s="41" t="s">
        <v>25</v>
      </c>
      <c r="X8" s="41" t="s">
        <v>26</v>
      </c>
      <c r="Y8" s="41" t="s">
        <v>25</v>
      </c>
      <c r="Z8" s="41" t="s">
        <v>26</v>
      </c>
      <c r="AA8" s="41" t="s">
        <v>25</v>
      </c>
      <c r="AB8" s="41" t="s">
        <v>26</v>
      </c>
      <c r="AC8" s="41" t="s">
        <v>25</v>
      </c>
      <c r="AD8" s="41" t="s">
        <v>26</v>
      </c>
      <c r="AE8" s="41" t="s">
        <v>25</v>
      </c>
      <c r="AF8" s="41" t="s">
        <v>26</v>
      </c>
      <c r="AG8" s="41" t="s">
        <v>25</v>
      </c>
      <c r="AH8" s="41" t="s">
        <v>26</v>
      </c>
      <c r="AI8" s="41" t="s">
        <v>25</v>
      </c>
      <c r="AJ8" s="41" t="s">
        <v>26</v>
      </c>
      <c r="AK8" s="41" t="s">
        <v>25</v>
      </c>
      <c r="AL8" s="41" t="s">
        <v>26</v>
      </c>
      <c r="AM8" s="41" t="s">
        <v>25</v>
      </c>
      <c r="AN8" s="41" t="s">
        <v>26</v>
      </c>
      <c r="AO8" s="41" t="s">
        <v>25</v>
      </c>
      <c r="AP8" s="41" t="s">
        <v>26</v>
      </c>
      <c r="AQ8" s="41" t="s">
        <v>25</v>
      </c>
      <c r="AR8" s="41" t="s">
        <v>26</v>
      </c>
      <c r="AS8" s="41" t="s">
        <v>25</v>
      </c>
      <c r="AT8" s="41" t="s">
        <v>26</v>
      </c>
      <c r="AU8" s="41" t="s">
        <v>25</v>
      </c>
      <c r="AV8" s="41" t="s">
        <v>26</v>
      </c>
      <c r="AW8" s="41" t="s">
        <v>25</v>
      </c>
      <c r="AX8" s="41" t="s">
        <v>26</v>
      </c>
      <c r="AY8" s="41" t="s">
        <v>25</v>
      </c>
      <c r="AZ8" s="41" t="s">
        <v>26</v>
      </c>
      <c r="BA8" s="41" t="s">
        <v>25</v>
      </c>
      <c r="BB8" s="41" t="s">
        <v>26</v>
      </c>
      <c r="BC8" s="41" t="s">
        <v>25</v>
      </c>
      <c r="BD8" s="41" t="s">
        <v>26</v>
      </c>
      <c r="BE8" s="41" t="s">
        <v>25</v>
      </c>
      <c r="BF8" s="41" t="s">
        <v>26</v>
      </c>
      <c r="BG8" s="41" t="s">
        <v>25</v>
      </c>
      <c r="BH8" s="41" t="s">
        <v>26</v>
      </c>
      <c r="BI8" s="41" t="s">
        <v>25</v>
      </c>
      <c r="BJ8" s="41" t="s">
        <v>26</v>
      </c>
      <c r="BK8" s="41" t="s">
        <v>25</v>
      </c>
      <c r="BL8" s="41" t="s">
        <v>26</v>
      </c>
      <c r="BM8" s="41" t="s">
        <v>25</v>
      </c>
      <c r="BN8" s="41" t="s">
        <v>26</v>
      </c>
      <c r="BO8" s="41" t="s">
        <v>25</v>
      </c>
      <c r="BP8" s="41" t="s">
        <v>26</v>
      </c>
      <c r="BQ8" s="41" t="s">
        <v>25</v>
      </c>
      <c r="BR8" s="41" t="s">
        <v>26</v>
      </c>
      <c r="BS8" s="41" t="s">
        <v>25</v>
      </c>
      <c r="BT8" s="41" t="s">
        <v>26</v>
      </c>
      <c r="BU8" s="22"/>
      <c r="BV8" s="22"/>
    </row>
    <row r="9" spans="1:76" s="5" customFormat="1" x14ac:dyDescent="0.25">
      <c r="A9" s="25">
        <v>136</v>
      </c>
      <c r="B9" s="30" t="s">
        <v>34</v>
      </c>
      <c r="C9" s="4">
        <v>0</v>
      </c>
      <c r="D9" s="4">
        <v>0</v>
      </c>
      <c r="E9" s="4">
        <v>593</v>
      </c>
      <c r="F9" s="4">
        <v>5218057</v>
      </c>
      <c r="G9" s="4">
        <v>29</v>
      </c>
      <c r="H9" s="4">
        <v>294035</v>
      </c>
      <c r="I9" s="4">
        <v>117</v>
      </c>
      <c r="J9" s="4">
        <v>868713</v>
      </c>
      <c r="K9" s="4">
        <v>430.1735615786971</v>
      </c>
      <c r="L9" s="4">
        <v>2297228.0333925872</v>
      </c>
      <c r="M9" s="4">
        <v>9</v>
      </c>
      <c r="N9" s="4">
        <v>71452</v>
      </c>
      <c r="O9" s="4">
        <v>0</v>
      </c>
      <c r="P9" s="4">
        <v>0</v>
      </c>
      <c r="Q9" s="4">
        <v>119</v>
      </c>
      <c r="R9" s="4">
        <v>1049209</v>
      </c>
      <c r="S9" s="4">
        <v>0</v>
      </c>
      <c r="T9" s="4">
        <v>0</v>
      </c>
      <c r="U9" s="4">
        <v>300</v>
      </c>
      <c r="V9" s="4">
        <v>2050017</v>
      </c>
      <c r="W9" s="4">
        <v>0</v>
      </c>
      <c r="X9" s="4">
        <v>0</v>
      </c>
      <c r="Y9" s="4">
        <v>83</v>
      </c>
      <c r="Z9" s="4">
        <v>550000</v>
      </c>
      <c r="AA9" s="4">
        <v>52.18181818181818</v>
      </c>
      <c r="AB9" s="4">
        <v>341880.51138065848</v>
      </c>
      <c r="AC9" s="4">
        <v>68</v>
      </c>
      <c r="AD9" s="4">
        <v>476156</v>
      </c>
      <c r="AE9" s="4">
        <v>0</v>
      </c>
      <c r="AF9" s="4">
        <v>0</v>
      </c>
      <c r="AG9" s="4">
        <v>561</v>
      </c>
      <c r="AH9" s="4">
        <v>4050007</v>
      </c>
      <c r="AI9" s="4">
        <v>168</v>
      </c>
      <c r="AJ9" s="4">
        <v>1097991</v>
      </c>
      <c r="AK9" s="4">
        <v>19.771276595744681</v>
      </c>
      <c r="AL9" s="4">
        <v>141874.73961496082</v>
      </c>
      <c r="AM9" s="4">
        <v>44.346049046321525</v>
      </c>
      <c r="AN9" s="4">
        <v>277946.49045330187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0</v>
      </c>
      <c r="BB9" s="4">
        <v>0</v>
      </c>
      <c r="BC9" s="4">
        <v>0</v>
      </c>
      <c r="BD9" s="4">
        <v>0</v>
      </c>
      <c r="BE9" s="4">
        <v>0</v>
      </c>
      <c r="BF9" s="4">
        <v>0</v>
      </c>
      <c r="BG9" s="4">
        <v>2</v>
      </c>
      <c r="BH9" s="4">
        <v>9379</v>
      </c>
      <c r="BI9" s="4">
        <v>0</v>
      </c>
      <c r="BJ9" s="4">
        <v>0</v>
      </c>
      <c r="BK9" s="4">
        <v>0</v>
      </c>
      <c r="BL9" s="4">
        <v>0</v>
      </c>
      <c r="BM9" s="4"/>
      <c r="BN9" s="4"/>
      <c r="BO9" s="4"/>
      <c r="BP9" s="4"/>
      <c r="BQ9" s="4"/>
      <c r="BR9" s="4"/>
      <c r="BS9" s="6">
        <f>C9+E9+G9+I9+K9+M9+O9+Q9+S9+U9+W9+Y9+AA9+AC9+AE9+AG9+AI9+AK9+AM9+AO9+AQ9+AS9+AU9+AW9+AY9+BA9+BC9+BE9+BG9+BI9+BK9+BM9+BO9+BQ9</f>
        <v>2595.4727054025821</v>
      </c>
      <c r="BT9" s="6">
        <f>D9+F9+H9+J9+L9+N9+P9+R9+T9+V9+X9+Z9+AB9+AD9+AF9+AH9+AJ9+AL9+AN9+AP9+AR9+AT9+AV9+AX9+AZ9+BB9+BD9+BF9+BH9+BJ9+BL9+BN9+BP9+BR9</f>
        <v>18793945.77484151</v>
      </c>
      <c r="BU9" s="23"/>
      <c r="BV9" s="23"/>
      <c r="BW9" s="24"/>
      <c r="BX9" s="24"/>
    </row>
    <row r="10" spans="1:76" s="5" customFormat="1" ht="60" x14ac:dyDescent="0.25">
      <c r="A10" s="25">
        <v>137</v>
      </c>
      <c r="B10" s="30" t="s">
        <v>89</v>
      </c>
      <c r="C10" s="4">
        <v>0</v>
      </c>
      <c r="D10" s="4">
        <v>0</v>
      </c>
      <c r="E10" s="4">
        <v>118</v>
      </c>
      <c r="F10" s="4">
        <v>14705043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0</v>
      </c>
      <c r="AP10" s="4">
        <v>0</v>
      </c>
      <c r="AQ10" s="4">
        <v>0</v>
      </c>
      <c r="AR10" s="4">
        <v>0</v>
      </c>
      <c r="AS10" s="4">
        <v>0</v>
      </c>
      <c r="AT10" s="4">
        <v>0</v>
      </c>
      <c r="AU10" s="4">
        <v>0</v>
      </c>
      <c r="AV10" s="4">
        <v>0</v>
      </c>
      <c r="AW10" s="4">
        <v>0</v>
      </c>
      <c r="AX10" s="4">
        <v>0</v>
      </c>
      <c r="AY10" s="4">
        <v>0</v>
      </c>
      <c r="AZ10" s="4">
        <v>0</v>
      </c>
      <c r="BA10" s="4">
        <v>0</v>
      </c>
      <c r="BB10" s="4">
        <v>0</v>
      </c>
      <c r="BC10" s="4">
        <v>0</v>
      </c>
      <c r="BD10" s="4">
        <v>0</v>
      </c>
      <c r="BE10" s="4">
        <v>0</v>
      </c>
      <c r="BF10" s="4">
        <v>0</v>
      </c>
      <c r="BG10" s="4">
        <v>0</v>
      </c>
      <c r="BH10" s="4">
        <v>0</v>
      </c>
      <c r="BI10" s="4">
        <v>0</v>
      </c>
      <c r="BJ10" s="4">
        <v>0</v>
      </c>
      <c r="BK10" s="4">
        <v>117</v>
      </c>
      <c r="BL10" s="4">
        <v>14580423</v>
      </c>
      <c r="BM10" s="4"/>
      <c r="BN10" s="4"/>
      <c r="BO10" s="4"/>
      <c r="BP10" s="4"/>
      <c r="BQ10" s="4"/>
      <c r="BR10" s="4"/>
      <c r="BS10" s="6">
        <f t="shared" ref="BS10:BS45" si="0">C10+E10+G10+I10+K10+M10+O10+Q10+S10+U10+W10+Y10+AA10+AC10+AE10+AG10+AI10+AK10+AM10+AO10+AQ10+AS10+AU10+AW10+AY10+BA10+BC10+BE10+BG10+BI10+BK10+BM10+BO10+BQ10</f>
        <v>235</v>
      </c>
      <c r="BT10" s="6">
        <f t="shared" ref="BT10:BT45" si="1">D10+F10+H10+J10+L10+N10+P10+R10+T10+V10+X10+Z10+AB10+AD10+AF10+AH10+AJ10+AL10+AN10+AP10+AR10+AT10+AV10+AX10+AZ10+BB10+BD10+BF10+BH10+BJ10+BL10+BN10+BP10+BR10</f>
        <v>29285466</v>
      </c>
      <c r="BU10" s="23"/>
      <c r="BV10" s="23"/>
      <c r="BW10" s="24"/>
      <c r="BX10" s="24"/>
    </row>
    <row r="11" spans="1:76" s="5" customFormat="1" x14ac:dyDescent="0.25">
      <c r="A11" s="26">
        <v>4</v>
      </c>
      <c r="B11" s="30" t="s">
        <v>35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20</v>
      </c>
      <c r="T11" s="6">
        <v>187478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4"/>
      <c r="BN11" s="4"/>
      <c r="BO11" s="4"/>
      <c r="BP11" s="4"/>
      <c r="BQ11" s="4"/>
      <c r="BR11" s="4"/>
      <c r="BS11" s="6">
        <f t="shared" si="0"/>
        <v>20</v>
      </c>
      <c r="BT11" s="6">
        <f t="shared" si="1"/>
        <v>187478</v>
      </c>
      <c r="BU11" s="23"/>
      <c r="BV11" s="23"/>
      <c r="BW11" s="24"/>
      <c r="BX11" s="24"/>
    </row>
    <row r="12" spans="1:76" s="5" customFormat="1" x14ac:dyDescent="0.25">
      <c r="A12" s="26">
        <v>11</v>
      </c>
      <c r="B12" s="30" t="s">
        <v>36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100</v>
      </c>
      <c r="N12" s="6">
        <v>851304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150</v>
      </c>
      <c r="AD12" s="6">
        <v>1276956</v>
      </c>
      <c r="AE12" s="6">
        <v>0</v>
      </c>
      <c r="AF12" s="6">
        <v>0</v>
      </c>
      <c r="AG12" s="6">
        <v>87</v>
      </c>
      <c r="AH12" s="6">
        <v>740635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4"/>
      <c r="BN12" s="4"/>
      <c r="BO12" s="4"/>
      <c r="BP12" s="4"/>
      <c r="BQ12" s="4"/>
      <c r="BR12" s="4"/>
      <c r="BS12" s="6">
        <f t="shared" si="0"/>
        <v>337</v>
      </c>
      <c r="BT12" s="6">
        <f t="shared" si="1"/>
        <v>2868895</v>
      </c>
      <c r="BU12" s="23"/>
      <c r="BV12" s="23"/>
      <c r="BW12" s="24"/>
      <c r="BX12" s="24"/>
    </row>
    <row r="13" spans="1:76" s="5" customFormat="1" x14ac:dyDescent="0.25">
      <c r="A13" s="26">
        <v>12</v>
      </c>
      <c r="B13" s="30" t="s">
        <v>37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10</v>
      </c>
      <c r="AH13" s="4">
        <v>87043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 s="4">
        <v>0</v>
      </c>
      <c r="BD13" s="4">
        <v>0</v>
      </c>
      <c r="BE13" s="4">
        <v>0</v>
      </c>
      <c r="BF13" s="4">
        <v>0</v>
      </c>
      <c r="BG13" s="4">
        <v>22</v>
      </c>
      <c r="BH13" s="4">
        <v>271089</v>
      </c>
      <c r="BI13" s="4">
        <v>0</v>
      </c>
      <c r="BJ13" s="4">
        <v>0</v>
      </c>
      <c r="BK13" s="4">
        <v>0</v>
      </c>
      <c r="BL13" s="4">
        <v>0</v>
      </c>
      <c r="BM13" s="4"/>
      <c r="BN13" s="4"/>
      <c r="BO13" s="4"/>
      <c r="BP13" s="4"/>
      <c r="BQ13" s="4"/>
      <c r="BR13" s="4"/>
      <c r="BS13" s="6">
        <f t="shared" si="0"/>
        <v>32</v>
      </c>
      <c r="BT13" s="6">
        <f t="shared" si="1"/>
        <v>358132</v>
      </c>
      <c r="BU13" s="23"/>
      <c r="BV13" s="23"/>
      <c r="BW13" s="24"/>
      <c r="BX13" s="24"/>
    </row>
    <row r="14" spans="1:76" s="5" customFormat="1" x14ac:dyDescent="0.25">
      <c r="A14" s="26">
        <v>16</v>
      </c>
      <c r="B14" s="30" t="s">
        <v>38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30</v>
      </c>
      <c r="T14" s="6">
        <v>441913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28</v>
      </c>
      <c r="AH14" s="6">
        <v>412452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4"/>
      <c r="BN14" s="4"/>
      <c r="BO14" s="4"/>
      <c r="BP14" s="4"/>
      <c r="BQ14" s="4"/>
      <c r="BR14" s="4"/>
      <c r="BS14" s="6">
        <f t="shared" si="0"/>
        <v>58</v>
      </c>
      <c r="BT14" s="6">
        <f t="shared" si="1"/>
        <v>854365</v>
      </c>
      <c r="BU14" s="23"/>
      <c r="BV14" s="23"/>
      <c r="BW14" s="24"/>
      <c r="BX14" s="24"/>
    </row>
    <row r="15" spans="1:76" s="5" customFormat="1" x14ac:dyDescent="0.25">
      <c r="A15" s="26">
        <v>17</v>
      </c>
      <c r="B15" s="30" t="s">
        <v>39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201</v>
      </c>
      <c r="BH15" s="6">
        <v>1225462</v>
      </c>
      <c r="BI15" s="6">
        <v>0</v>
      </c>
      <c r="BJ15" s="6">
        <v>0</v>
      </c>
      <c r="BK15" s="6">
        <v>0</v>
      </c>
      <c r="BL15" s="6">
        <v>0</v>
      </c>
      <c r="BM15" s="4"/>
      <c r="BN15" s="4"/>
      <c r="BO15" s="4"/>
      <c r="BP15" s="4"/>
      <c r="BQ15" s="4"/>
      <c r="BR15" s="4"/>
      <c r="BS15" s="6">
        <f t="shared" si="0"/>
        <v>201</v>
      </c>
      <c r="BT15" s="6">
        <f t="shared" si="1"/>
        <v>1225462</v>
      </c>
      <c r="BU15" s="23"/>
      <c r="BV15" s="23"/>
      <c r="BW15" s="24"/>
      <c r="BX15" s="24"/>
    </row>
    <row r="16" spans="1:76" s="5" customFormat="1" x14ac:dyDescent="0.25">
      <c r="A16" s="26">
        <v>18</v>
      </c>
      <c r="B16" s="30" t="s">
        <v>40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4">
        <v>0</v>
      </c>
      <c r="AT16" s="4">
        <v>0</v>
      </c>
      <c r="AU16" s="4">
        <v>0</v>
      </c>
      <c r="AV16" s="4">
        <v>0</v>
      </c>
      <c r="AW16" s="4">
        <v>0</v>
      </c>
      <c r="AX16" s="4">
        <v>0</v>
      </c>
      <c r="AY16" s="4">
        <v>0</v>
      </c>
      <c r="AZ16" s="4">
        <v>0</v>
      </c>
      <c r="BA16" s="4">
        <v>0</v>
      </c>
      <c r="BB16" s="4">
        <v>0</v>
      </c>
      <c r="BC16" s="4">
        <v>0</v>
      </c>
      <c r="BD16" s="4">
        <v>0</v>
      </c>
      <c r="BE16" s="4">
        <v>0</v>
      </c>
      <c r="BF16" s="4">
        <v>0</v>
      </c>
      <c r="BG16" s="4">
        <v>45</v>
      </c>
      <c r="BH16" s="4">
        <v>7254858</v>
      </c>
      <c r="BI16" s="4">
        <v>0</v>
      </c>
      <c r="BJ16" s="4">
        <v>0</v>
      </c>
      <c r="BK16" s="4">
        <v>0</v>
      </c>
      <c r="BL16" s="4">
        <v>0</v>
      </c>
      <c r="BM16" s="4"/>
      <c r="BN16" s="4"/>
      <c r="BO16" s="4"/>
      <c r="BP16" s="4"/>
      <c r="BQ16" s="4"/>
      <c r="BR16" s="4"/>
      <c r="BS16" s="6">
        <f t="shared" si="0"/>
        <v>45</v>
      </c>
      <c r="BT16" s="6">
        <f t="shared" si="1"/>
        <v>7254858</v>
      </c>
      <c r="BU16" s="23"/>
      <c r="BV16" s="23"/>
      <c r="BW16" s="24"/>
      <c r="BX16" s="24"/>
    </row>
    <row r="17" spans="1:76" s="5" customFormat="1" x14ac:dyDescent="0.25">
      <c r="A17" s="26">
        <v>19</v>
      </c>
      <c r="B17" s="30" t="s">
        <v>41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10</v>
      </c>
      <c r="AF17" s="4">
        <v>76521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17</v>
      </c>
      <c r="AT17" s="4">
        <v>224400</v>
      </c>
      <c r="AU17" s="4">
        <v>0</v>
      </c>
      <c r="AV17" s="4">
        <v>0</v>
      </c>
      <c r="AW17" s="4">
        <v>0</v>
      </c>
      <c r="AX17" s="4">
        <v>0</v>
      </c>
      <c r="AY17" s="4">
        <v>0</v>
      </c>
      <c r="AZ17" s="4">
        <v>0</v>
      </c>
      <c r="BA17" s="4">
        <v>0</v>
      </c>
      <c r="BB17" s="4">
        <v>0</v>
      </c>
      <c r="BC17" s="4">
        <v>0</v>
      </c>
      <c r="BD17" s="4">
        <v>0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</v>
      </c>
      <c r="BK17" s="4">
        <v>0</v>
      </c>
      <c r="BL17" s="4">
        <v>0</v>
      </c>
      <c r="BM17" s="4"/>
      <c r="BN17" s="4"/>
      <c r="BO17" s="4"/>
      <c r="BP17" s="4"/>
      <c r="BQ17" s="4"/>
      <c r="BR17" s="4"/>
      <c r="BS17" s="6">
        <f t="shared" si="0"/>
        <v>27</v>
      </c>
      <c r="BT17" s="6">
        <f t="shared" si="1"/>
        <v>300921</v>
      </c>
      <c r="BU17" s="23"/>
      <c r="BV17" s="23"/>
      <c r="BW17" s="24"/>
      <c r="BX17" s="24"/>
    </row>
    <row r="18" spans="1:76" s="5" customFormat="1" x14ac:dyDescent="0.25">
      <c r="A18" s="26">
        <v>20</v>
      </c>
      <c r="B18" s="30" t="s">
        <v>42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133</v>
      </c>
      <c r="BH18" s="6">
        <v>824601</v>
      </c>
      <c r="BI18" s="6">
        <v>73</v>
      </c>
      <c r="BJ18" s="6">
        <v>698261</v>
      </c>
      <c r="BK18" s="6">
        <v>0</v>
      </c>
      <c r="BL18" s="6">
        <v>0</v>
      </c>
      <c r="BM18" s="4"/>
      <c r="BN18" s="4"/>
      <c r="BO18" s="4"/>
      <c r="BP18" s="4"/>
      <c r="BQ18" s="4"/>
      <c r="BR18" s="4"/>
      <c r="BS18" s="6">
        <f t="shared" si="0"/>
        <v>206</v>
      </c>
      <c r="BT18" s="6">
        <f t="shared" si="1"/>
        <v>1522862</v>
      </c>
      <c r="BU18" s="23"/>
      <c r="BV18" s="23"/>
      <c r="BW18" s="24"/>
      <c r="BX18" s="24"/>
    </row>
    <row r="19" spans="1:76" s="5" customFormat="1" x14ac:dyDescent="0.25">
      <c r="A19" s="26">
        <v>21</v>
      </c>
      <c r="B19" s="30" t="s">
        <v>43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  <c r="BD19" s="4">
        <v>0</v>
      </c>
      <c r="BE19" s="4">
        <v>0</v>
      </c>
      <c r="BF19" s="4">
        <v>0</v>
      </c>
      <c r="BG19" s="4">
        <v>5</v>
      </c>
      <c r="BH19" s="4">
        <v>38651</v>
      </c>
      <c r="BI19" s="4">
        <v>0</v>
      </c>
      <c r="BJ19" s="4">
        <v>0</v>
      </c>
      <c r="BK19" s="4">
        <v>0</v>
      </c>
      <c r="BL19" s="4">
        <v>0</v>
      </c>
      <c r="BM19" s="4"/>
      <c r="BN19" s="4"/>
      <c r="BO19" s="4"/>
      <c r="BP19" s="4"/>
      <c r="BQ19" s="4"/>
      <c r="BR19" s="4"/>
      <c r="BS19" s="6">
        <f t="shared" si="0"/>
        <v>5</v>
      </c>
      <c r="BT19" s="6">
        <f t="shared" si="1"/>
        <v>38651</v>
      </c>
      <c r="BU19" s="23"/>
      <c r="BV19" s="23"/>
      <c r="BW19" s="24"/>
      <c r="BX19" s="24"/>
    </row>
    <row r="20" spans="1:76" s="5" customFormat="1" x14ac:dyDescent="0.25">
      <c r="A20" s="26">
        <v>28</v>
      </c>
      <c r="B20" s="30" t="s">
        <v>44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400</v>
      </c>
      <c r="P20" s="4">
        <v>82706583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42</v>
      </c>
      <c r="AB20" s="4">
        <v>340194.76168742432</v>
      </c>
      <c r="AC20" s="4">
        <v>0</v>
      </c>
      <c r="AD20" s="4">
        <v>0</v>
      </c>
      <c r="AE20" s="4">
        <v>0</v>
      </c>
      <c r="AF20" s="4">
        <v>0</v>
      </c>
      <c r="AG20" s="4">
        <v>108</v>
      </c>
      <c r="AH20" s="4">
        <v>719846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D20" s="4">
        <v>0</v>
      </c>
      <c r="BE20" s="4">
        <v>0</v>
      </c>
      <c r="BF20" s="4">
        <v>0</v>
      </c>
      <c r="BG20" s="4">
        <v>0</v>
      </c>
      <c r="BH20" s="4">
        <v>0</v>
      </c>
      <c r="BI20" s="4">
        <v>0</v>
      </c>
      <c r="BJ20" s="4">
        <v>0</v>
      </c>
      <c r="BK20" s="4">
        <v>0</v>
      </c>
      <c r="BL20" s="4">
        <v>0</v>
      </c>
      <c r="BM20" s="4"/>
      <c r="BN20" s="4"/>
      <c r="BO20" s="4"/>
      <c r="BP20" s="4"/>
      <c r="BQ20" s="4"/>
      <c r="BR20" s="4"/>
      <c r="BS20" s="6">
        <f t="shared" si="0"/>
        <v>550</v>
      </c>
      <c r="BT20" s="6">
        <f t="shared" si="1"/>
        <v>83766623.761687428</v>
      </c>
      <c r="BU20" s="23"/>
      <c r="BV20" s="23"/>
      <c r="BW20" s="24"/>
      <c r="BX20" s="24"/>
    </row>
    <row r="21" spans="1:76" s="5" customFormat="1" x14ac:dyDescent="0.25">
      <c r="A21" s="26">
        <v>29</v>
      </c>
      <c r="B21" s="30" t="s">
        <v>45</v>
      </c>
      <c r="C21" s="4">
        <v>0</v>
      </c>
      <c r="D21" s="4">
        <v>0</v>
      </c>
      <c r="E21" s="4">
        <v>0</v>
      </c>
      <c r="F21" s="4">
        <v>0</v>
      </c>
      <c r="G21" s="4">
        <v>70</v>
      </c>
      <c r="H21" s="4">
        <v>535652</v>
      </c>
      <c r="I21" s="4">
        <v>744</v>
      </c>
      <c r="J21" s="4">
        <v>5693216</v>
      </c>
      <c r="K21" s="4">
        <v>288.34522111269615</v>
      </c>
      <c r="L21" s="4">
        <v>1695270.5599499147</v>
      </c>
      <c r="M21" s="4">
        <v>200</v>
      </c>
      <c r="N21" s="4">
        <v>1530434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300</v>
      </c>
      <c r="AD21" s="4">
        <v>2295651</v>
      </c>
      <c r="AE21" s="4">
        <v>0</v>
      </c>
      <c r="AF21" s="4">
        <v>0</v>
      </c>
      <c r="AG21" s="4">
        <v>525</v>
      </c>
      <c r="AH21" s="4">
        <v>4017390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 s="4">
        <v>0</v>
      </c>
      <c r="BD21" s="4">
        <v>0</v>
      </c>
      <c r="BE21" s="4">
        <v>0</v>
      </c>
      <c r="BF21" s="4">
        <v>0</v>
      </c>
      <c r="BG21" s="4">
        <v>0</v>
      </c>
      <c r="BH21" s="4">
        <v>0</v>
      </c>
      <c r="BI21" s="4">
        <v>0</v>
      </c>
      <c r="BJ21" s="4">
        <v>0</v>
      </c>
      <c r="BK21" s="4">
        <v>0</v>
      </c>
      <c r="BL21" s="4">
        <v>0</v>
      </c>
      <c r="BM21" s="4"/>
      <c r="BN21" s="4"/>
      <c r="BO21" s="4"/>
      <c r="BP21" s="4"/>
      <c r="BQ21" s="4"/>
      <c r="BR21" s="4"/>
      <c r="BS21" s="6">
        <f t="shared" si="0"/>
        <v>2127.345221112696</v>
      </c>
      <c r="BT21" s="6">
        <f t="shared" si="1"/>
        <v>15767613.559949916</v>
      </c>
      <c r="BU21" s="23"/>
      <c r="BV21" s="23"/>
      <c r="BW21" s="24"/>
      <c r="BX21" s="24"/>
    </row>
    <row r="22" spans="1:76" s="5" customFormat="1" x14ac:dyDescent="0.25">
      <c r="A22" s="26">
        <v>30</v>
      </c>
      <c r="B22" s="30" t="s">
        <v>46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0</v>
      </c>
      <c r="BC22" s="4">
        <v>0</v>
      </c>
      <c r="BD22" s="4">
        <v>0</v>
      </c>
      <c r="BE22" s="4">
        <v>0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4"/>
      <c r="BN22" s="4"/>
      <c r="BO22" s="4"/>
      <c r="BP22" s="4"/>
      <c r="BQ22" s="4"/>
      <c r="BR22" s="4"/>
      <c r="BS22" s="6">
        <f t="shared" si="0"/>
        <v>0</v>
      </c>
      <c r="BT22" s="6">
        <f t="shared" si="1"/>
        <v>0</v>
      </c>
      <c r="BU22" s="23"/>
      <c r="BV22" s="23"/>
      <c r="BW22" s="24"/>
      <c r="BX22" s="24"/>
    </row>
    <row r="23" spans="1:76" s="5" customFormat="1" x14ac:dyDescent="0.25">
      <c r="A23" s="26">
        <v>53</v>
      </c>
      <c r="B23" s="30" t="s">
        <v>47</v>
      </c>
      <c r="C23" s="4">
        <v>0</v>
      </c>
      <c r="D23" s="4">
        <v>0</v>
      </c>
      <c r="E23" s="4">
        <v>0</v>
      </c>
      <c r="F23" s="4">
        <v>0</v>
      </c>
      <c r="G23" s="4">
        <v>239</v>
      </c>
      <c r="H23" s="4">
        <v>2240365</v>
      </c>
      <c r="I23" s="4">
        <v>649</v>
      </c>
      <c r="J23" s="4">
        <v>5910346</v>
      </c>
      <c r="K23" s="4">
        <v>1173</v>
      </c>
      <c r="L23" s="4">
        <v>8628654.1186270248</v>
      </c>
      <c r="M23" s="4">
        <v>140</v>
      </c>
      <c r="N23" s="4">
        <v>1279825</v>
      </c>
      <c r="O23" s="4">
        <v>0</v>
      </c>
      <c r="P23" s="4">
        <v>0</v>
      </c>
      <c r="Q23" s="4">
        <v>316</v>
      </c>
      <c r="R23" s="4">
        <v>2943025</v>
      </c>
      <c r="S23" s="4">
        <v>0</v>
      </c>
      <c r="T23" s="4">
        <v>0</v>
      </c>
      <c r="U23" s="4">
        <v>299</v>
      </c>
      <c r="V23" s="4">
        <v>2233809</v>
      </c>
      <c r="W23" s="4">
        <v>0</v>
      </c>
      <c r="X23" s="4">
        <v>0</v>
      </c>
      <c r="Y23" s="4">
        <v>535</v>
      </c>
      <c r="Z23" s="4">
        <v>4776007</v>
      </c>
      <c r="AA23" s="4">
        <v>166.72727272727275</v>
      </c>
      <c r="AB23" s="4">
        <v>1450627.5104290275</v>
      </c>
      <c r="AC23" s="4">
        <v>400</v>
      </c>
      <c r="AD23" s="4">
        <v>3749564</v>
      </c>
      <c r="AE23" s="4">
        <v>707</v>
      </c>
      <c r="AF23" s="4">
        <v>6188694</v>
      </c>
      <c r="AG23" s="4">
        <v>145</v>
      </c>
      <c r="AH23" s="4">
        <v>1359217</v>
      </c>
      <c r="AI23" s="4">
        <v>41</v>
      </c>
      <c r="AJ23" s="4">
        <v>313739</v>
      </c>
      <c r="AK23" s="4">
        <v>0</v>
      </c>
      <c r="AL23" s="4">
        <v>0</v>
      </c>
      <c r="AM23" s="4">
        <v>432.01634877384197</v>
      </c>
      <c r="AN23" s="4">
        <v>4222671.5553116994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0</v>
      </c>
      <c r="BC23" s="4">
        <v>0</v>
      </c>
      <c r="BD23" s="4">
        <v>0</v>
      </c>
      <c r="BE23" s="4">
        <v>0</v>
      </c>
      <c r="BF23" s="4">
        <v>0</v>
      </c>
      <c r="BG23" s="4">
        <v>809</v>
      </c>
      <c r="BH23" s="4">
        <v>4935241</v>
      </c>
      <c r="BI23" s="4">
        <v>40</v>
      </c>
      <c r="BJ23" s="4">
        <v>374956</v>
      </c>
      <c r="BK23" s="4">
        <v>0</v>
      </c>
      <c r="BL23" s="4">
        <v>0</v>
      </c>
      <c r="BM23" s="4"/>
      <c r="BN23" s="4"/>
      <c r="BO23" s="4"/>
      <c r="BP23" s="4"/>
      <c r="BQ23" s="4"/>
      <c r="BR23" s="4"/>
      <c r="BS23" s="6">
        <f t="shared" si="0"/>
        <v>6091.7436215011148</v>
      </c>
      <c r="BT23" s="6">
        <f t="shared" si="1"/>
        <v>50606741.184367754</v>
      </c>
      <c r="BU23" s="23"/>
      <c r="BV23" s="23"/>
      <c r="BW23" s="24"/>
      <c r="BX23" s="24"/>
    </row>
    <row r="24" spans="1:76" s="5" customFormat="1" x14ac:dyDescent="0.25">
      <c r="A24" s="26">
        <v>54</v>
      </c>
      <c r="B24" s="30" t="s">
        <v>48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181</v>
      </c>
      <c r="AD24" s="4">
        <v>1627426</v>
      </c>
      <c r="AE24" s="4">
        <v>0</v>
      </c>
      <c r="AF24" s="4">
        <v>0</v>
      </c>
      <c r="AG24" s="4">
        <v>145</v>
      </c>
      <c r="AH24" s="4">
        <v>1303739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 s="4">
        <v>0</v>
      </c>
      <c r="BD24" s="4">
        <v>0</v>
      </c>
      <c r="BE24" s="4">
        <v>0</v>
      </c>
      <c r="BF24" s="4">
        <v>0</v>
      </c>
      <c r="BG24" s="4">
        <v>0</v>
      </c>
      <c r="BH24" s="4">
        <v>0</v>
      </c>
      <c r="BI24" s="4">
        <v>0</v>
      </c>
      <c r="BJ24" s="4">
        <v>0</v>
      </c>
      <c r="BK24" s="4">
        <v>0</v>
      </c>
      <c r="BL24" s="4">
        <v>0</v>
      </c>
      <c r="BM24" s="4"/>
      <c r="BN24" s="4"/>
      <c r="BO24" s="4"/>
      <c r="BP24" s="4"/>
      <c r="BQ24" s="4"/>
      <c r="BR24" s="4"/>
      <c r="BS24" s="6">
        <f t="shared" si="0"/>
        <v>326</v>
      </c>
      <c r="BT24" s="6">
        <f t="shared" si="1"/>
        <v>2931165</v>
      </c>
      <c r="BU24" s="23"/>
      <c r="BV24" s="23"/>
      <c r="BW24" s="24"/>
      <c r="BX24" s="24"/>
    </row>
    <row r="25" spans="1:76" s="5" customFormat="1" x14ac:dyDescent="0.25">
      <c r="A25" s="26">
        <v>55</v>
      </c>
      <c r="B25" s="30" t="s">
        <v>49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6">
        <v>0</v>
      </c>
      <c r="BJ25" s="6">
        <v>0</v>
      </c>
      <c r="BK25" s="6">
        <v>0</v>
      </c>
      <c r="BL25" s="6">
        <v>0</v>
      </c>
      <c r="BM25" s="4"/>
      <c r="BN25" s="4"/>
      <c r="BO25" s="4"/>
      <c r="BP25" s="4"/>
      <c r="BQ25" s="4"/>
      <c r="BR25" s="4"/>
      <c r="BS25" s="6">
        <f t="shared" si="0"/>
        <v>0</v>
      </c>
      <c r="BT25" s="6">
        <f t="shared" si="1"/>
        <v>0</v>
      </c>
      <c r="BU25" s="23"/>
      <c r="BV25" s="23"/>
      <c r="BW25" s="24"/>
      <c r="BX25" s="24"/>
    </row>
    <row r="26" spans="1:76" s="5" customFormat="1" x14ac:dyDescent="0.25">
      <c r="A26" s="26">
        <v>56</v>
      </c>
      <c r="B26" s="30" t="s">
        <v>50</v>
      </c>
      <c r="C26" s="4">
        <v>0</v>
      </c>
      <c r="D26" s="4">
        <v>0</v>
      </c>
      <c r="E26" s="4">
        <v>0</v>
      </c>
      <c r="F26" s="4">
        <v>0</v>
      </c>
      <c r="G26" s="4">
        <v>31</v>
      </c>
      <c r="H26" s="4">
        <v>884782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115</v>
      </c>
      <c r="AD26" s="4">
        <v>880000</v>
      </c>
      <c r="AE26" s="4">
        <v>0</v>
      </c>
      <c r="AF26" s="4">
        <v>0</v>
      </c>
      <c r="AG26" s="4">
        <v>91</v>
      </c>
      <c r="AH26" s="4">
        <v>696348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  <c r="BD26" s="4">
        <v>0</v>
      </c>
      <c r="BE26" s="4">
        <v>0</v>
      </c>
      <c r="BF26" s="4">
        <v>0</v>
      </c>
      <c r="BG26" s="4">
        <v>189</v>
      </c>
      <c r="BH26" s="4">
        <v>1264681</v>
      </c>
      <c r="BI26" s="4">
        <v>0</v>
      </c>
      <c r="BJ26" s="4">
        <v>0</v>
      </c>
      <c r="BK26" s="4">
        <v>0</v>
      </c>
      <c r="BL26" s="4">
        <v>0</v>
      </c>
      <c r="BM26" s="4">
        <v>1001</v>
      </c>
      <c r="BN26" s="4">
        <v>29209713</v>
      </c>
      <c r="BO26" s="4">
        <v>133</v>
      </c>
      <c r="BP26" s="4">
        <v>3881011</v>
      </c>
      <c r="BQ26" s="4">
        <v>107</v>
      </c>
      <c r="BR26" s="4">
        <v>3122317</v>
      </c>
      <c r="BS26" s="6">
        <f t="shared" si="0"/>
        <v>1667</v>
      </c>
      <c r="BT26" s="6">
        <f t="shared" si="1"/>
        <v>39938852</v>
      </c>
      <c r="BU26" s="23"/>
      <c r="BV26" s="23"/>
      <c r="BW26" s="24"/>
      <c r="BX26" s="24"/>
    </row>
    <row r="27" spans="1:76" s="5" customFormat="1" x14ac:dyDescent="0.25">
      <c r="A27" s="26">
        <v>60</v>
      </c>
      <c r="B27" s="30" t="s">
        <v>51</v>
      </c>
      <c r="C27" s="4">
        <v>3222</v>
      </c>
      <c r="D27" s="4">
        <v>355370241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1136</v>
      </c>
      <c r="R27" s="4">
        <v>33998689</v>
      </c>
      <c r="S27" s="4">
        <v>0</v>
      </c>
      <c r="T27" s="4">
        <v>0</v>
      </c>
      <c r="U27" s="4">
        <v>100</v>
      </c>
      <c r="V27" s="4">
        <v>3000000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337</v>
      </c>
      <c r="AD27" s="4">
        <v>10117070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39</v>
      </c>
      <c r="BD27" s="4">
        <v>3486242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/>
      <c r="BN27" s="4"/>
      <c r="BO27" s="4"/>
      <c r="BP27" s="4"/>
      <c r="BQ27" s="4"/>
      <c r="BR27" s="4"/>
      <c r="BS27" s="6">
        <f t="shared" si="0"/>
        <v>4834</v>
      </c>
      <c r="BT27" s="6">
        <f t="shared" si="1"/>
        <v>405972242</v>
      </c>
      <c r="BU27" s="23"/>
      <c r="BV27" s="23"/>
      <c r="BW27" s="24"/>
      <c r="BX27" s="24"/>
    </row>
    <row r="28" spans="1:76" s="5" customFormat="1" x14ac:dyDescent="0.25">
      <c r="A28" s="26">
        <v>162</v>
      </c>
      <c r="B28" s="30" t="s">
        <v>52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223</v>
      </c>
      <c r="T28" s="4">
        <v>1578452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43</v>
      </c>
      <c r="AD28" s="4">
        <v>402887</v>
      </c>
      <c r="AE28" s="4">
        <v>0</v>
      </c>
      <c r="AF28" s="4">
        <v>0</v>
      </c>
      <c r="AG28" s="4">
        <v>50</v>
      </c>
      <c r="AH28" s="4">
        <v>353913</v>
      </c>
      <c r="AI28" s="4">
        <v>0</v>
      </c>
      <c r="AJ28" s="4">
        <v>0</v>
      </c>
      <c r="AK28" s="4">
        <v>3.2952127659574466</v>
      </c>
      <c r="AL28" s="4">
        <v>25421.483890068885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11</v>
      </c>
      <c r="AT28" s="4">
        <v>237217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/>
      <c r="BN28" s="4"/>
      <c r="BO28" s="4"/>
      <c r="BP28" s="4"/>
      <c r="BQ28" s="4"/>
      <c r="BR28" s="4"/>
      <c r="BS28" s="6">
        <f t="shared" si="0"/>
        <v>330.29521276595744</v>
      </c>
      <c r="BT28" s="6">
        <f t="shared" si="1"/>
        <v>2597890.4838900687</v>
      </c>
      <c r="BU28" s="23"/>
      <c r="BV28" s="23"/>
      <c r="BW28" s="24"/>
      <c r="BX28" s="24"/>
    </row>
    <row r="29" spans="1:76" s="5" customFormat="1" x14ac:dyDescent="0.25">
      <c r="A29" s="26">
        <v>65</v>
      </c>
      <c r="B29" s="30" t="s">
        <v>53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353</v>
      </c>
      <c r="AD29" s="4">
        <v>1316843</v>
      </c>
      <c r="AE29" s="4">
        <v>0</v>
      </c>
      <c r="AF29" s="4">
        <v>0</v>
      </c>
      <c r="AG29" s="4">
        <v>0</v>
      </c>
      <c r="AH29" s="4">
        <v>0</v>
      </c>
      <c r="AI29" s="4">
        <v>197</v>
      </c>
      <c r="AJ29" s="4">
        <v>745800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542</v>
      </c>
      <c r="BF29" s="4">
        <v>5611433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/>
      <c r="BN29" s="4"/>
      <c r="BO29" s="4"/>
      <c r="BP29" s="4"/>
      <c r="BQ29" s="4"/>
      <c r="BR29" s="4"/>
      <c r="BS29" s="6">
        <f t="shared" si="0"/>
        <v>1092</v>
      </c>
      <c r="BT29" s="6">
        <f t="shared" si="1"/>
        <v>7674076</v>
      </c>
      <c r="BU29" s="23"/>
      <c r="BV29" s="23"/>
      <c r="BW29" s="24"/>
      <c r="BX29" s="24"/>
    </row>
    <row r="30" spans="1:76" s="5" customFormat="1" x14ac:dyDescent="0.25">
      <c r="A30" s="26">
        <v>68</v>
      </c>
      <c r="B30" s="30" t="s">
        <v>54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229</v>
      </c>
      <c r="V30" s="4">
        <v>1595949</v>
      </c>
      <c r="W30" s="4">
        <v>0</v>
      </c>
      <c r="X30" s="4">
        <v>0</v>
      </c>
      <c r="Y30" s="4">
        <v>0</v>
      </c>
      <c r="Z30" s="4">
        <v>0</v>
      </c>
      <c r="AA30" s="4">
        <v>30.545454545454543</v>
      </c>
      <c r="AB30" s="4">
        <v>242964.90881878478</v>
      </c>
      <c r="AC30" s="4">
        <v>33</v>
      </c>
      <c r="AD30" s="4">
        <v>321678</v>
      </c>
      <c r="AE30" s="4">
        <v>239</v>
      </c>
      <c r="AF30" s="4">
        <v>1733311</v>
      </c>
      <c r="AG30" s="4">
        <v>41</v>
      </c>
      <c r="AH30" s="4">
        <v>349035</v>
      </c>
      <c r="AI30" s="4">
        <v>298</v>
      </c>
      <c r="AJ30" s="4">
        <v>1893434</v>
      </c>
      <c r="AK30" s="4">
        <v>11.533244680851062</v>
      </c>
      <c r="AL30" s="4">
        <v>107008.15783363604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775</v>
      </c>
      <c r="BH30" s="4">
        <v>4436944</v>
      </c>
      <c r="BI30" s="4">
        <v>112</v>
      </c>
      <c r="BJ30" s="4">
        <v>1066713</v>
      </c>
      <c r="BK30" s="4">
        <v>0</v>
      </c>
      <c r="BL30" s="4">
        <v>0</v>
      </c>
      <c r="BM30" s="4"/>
      <c r="BN30" s="4"/>
      <c r="BO30" s="4"/>
      <c r="BP30" s="4"/>
      <c r="BQ30" s="4"/>
      <c r="BR30" s="4"/>
      <c r="BS30" s="6">
        <f t="shared" si="0"/>
        <v>1769.0786992263056</v>
      </c>
      <c r="BT30" s="6">
        <f t="shared" si="1"/>
        <v>11747037.066652421</v>
      </c>
      <c r="BU30" s="23"/>
      <c r="BV30" s="23"/>
      <c r="BW30" s="24"/>
      <c r="BX30" s="24"/>
    </row>
    <row r="31" spans="1:76" s="5" customFormat="1" x14ac:dyDescent="0.25">
      <c r="A31" s="26">
        <v>75</v>
      </c>
      <c r="B31" s="30" t="s">
        <v>55</v>
      </c>
      <c r="C31" s="6">
        <v>0</v>
      </c>
      <c r="D31" s="6">
        <v>0</v>
      </c>
      <c r="E31" s="6">
        <v>0</v>
      </c>
      <c r="F31" s="6">
        <v>0</v>
      </c>
      <c r="G31" s="6">
        <v>23</v>
      </c>
      <c r="H31" s="6">
        <v>198000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149</v>
      </c>
      <c r="T31" s="6">
        <v>1282695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468</v>
      </c>
      <c r="AD31" s="6">
        <v>4028868</v>
      </c>
      <c r="AE31" s="6">
        <v>0</v>
      </c>
      <c r="AF31" s="6">
        <v>0</v>
      </c>
      <c r="AG31" s="6">
        <v>325</v>
      </c>
      <c r="AH31" s="6">
        <v>2797825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845</v>
      </c>
      <c r="BH31" s="6">
        <v>4501694</v>
      </c>
      <c r="BI31" s="6">
        <v>0</v>
      </c>
      <c r="BJ31" s="6">
        <v>0</v>
      </c>
      <c r="BK31" s="6">
        <v>0</v>
      </c>
      <c r="BL31" s="6">
        <v>0</v>
      </c>
      <c r="BM31" s="4"/>
      <c r="BN31" s="4"/>
      <c r="BO31" s="4"/>
      <c r="BP31" s="4"/>
      <c r="BQ31" s="4"/>
      <c r="BR31" s="4"/>
      <c r="BS31" s="6">
        <f t="shared" si="0"/>
        <v>1810</v>
      </c>
      <c r="BT31" s="6">
        <f t="shared" si="1"/>
        <v>12809082</v>
      </c>
      <c r="BU31" s="23"/>
      <c r="BV31" s="23"/>
      <c r="BW31" s="24"/>
      <c r="BX31" s="24"/>
    </row>
    <row r="32" spans="1:76" s="5" customFormat="1" x14ac:dyDescent="0.25">
      <c r="A32" s="26">
        <v>77</v>
      </c>
      <c r="B32" s="30" t="s">
        <v>56</v>
      </c>
      <c r="C32" s="6">
        <v>0</v>
      </c>
      <c r="D32" s="6">
        <v>0</v>
      </c>
      <c r="E32" s="6">
        <v>0</v>
      </c>
      <c r="F32" s="6">
        <v>0</v>
      </c>
      <c r="G32" s="6">
        <v>71</v>
      </c>
      <c r="H32" s="6">
        <v>991530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1</v>
      </c>
      <c r="AH32" s="6">
        <v>13965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4"/>
      <c r="BN32" s="4"/>
      <c r="BO32" s="4"/>
      <c r="BP32" s="4"/>
      <c r="BQ32" s="4"/>
      <c r="BR32" s="4"/>
      <c r="BS32" s="6">
        <f t="shared" si="0"/>
        <v>72</v>
      </c>
      <c r="BT32" s="6">
        <f t="shared" si="1"/>
        <v>1005495</v>
      </c>
      <c r="BU32" s="23"/>
      <c r="BV32" s="23"/>
      <c r="BW32" s="24"/>
      <c r="BX32" s="24"/>
    </row>
    <row r="33" spans="1:76" s="5" customFormat="1" ht="30" x14ac:dyDescent="0.25">
      <c r="A33" s="26">
        <v>81</v>
      </c>
      <c r="B33" s="30" t="s">
        <v>57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8</v>
      </c>
      <c r="AD33" s="4">
        <v>166817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19</v>
      </c>
      <c r="AX33" s="4">
        <v>783295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/>
      <c r="BN33" s="4"/>
      <c r="BO33" s="4"/>
      <c r="BP33" s="4"/>
      <c r="BQ33" s="4"/>
      <c r="BR33" s="4"/>
      <c r="BS33" s="6">
        <f t="shared" si="0"/>
        <v>27</v>
      </c>
      <c r="BT33" s="6">
        <f t="shared" si="1"/>
        <v>950112</v>
      </c>
      <c r="BU33" s="23"/>
      <c r="BV33" s="23"/>
      <c r="BW33" s="24"/>
      <c r="BX33" s="24"/>
    </row>
    <row r="34" spans="1:76" s="5" customFormat="1" x14ac:dyDescent="0.25">
      <c r="A34" s="26">
        <v>86</v>
      </c>
      <c r="B34" s="30" t="s">
        <v>58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120</v>
      </c>
      <c r="BB34" s="6">
        <v>1257443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4"/>
      <c r="BN34" s="4"/>
      <c r="BO34" s="4"/>
      <c r="BP34" s="4"/>
      <c r="BQ34" s="4"/>
      <c r="BR34" s="4"/>
      <c r="BS34" s="6">
        <f t="shared" si="0"/>
        <v>120</v>
      </c>
      <c r="BT34" s="6">
        <f t="shared" si="1"/>
        <v>1257443</v>
      </c>
      <c r="BU34" s="23"/>
      <c r="BV34" s="23"/>
      <c r="BW34" s="24"/>
      <c r="BX34" s="24"/>
    </row>
    <row r="35" spans="1:76" s="5" customFormat="1" x14ac:dyDescent="0.25">
      <c r="A35" s="26">
        <v>97</v>
      </c>
      <c r="B35" s="30" t="s">
        <v>59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1308</v>
      </c>
      <c r="J35" s="6">
        <v>6681494</v>
      </c>
      <c r="K35" s="6">
        <v>294</v>
      </c>
      <c r="L35" s="6">
        <v>2309847.0070268111</v>
      </c>
      <c r="M35" s="6">
        <v>1173</v>
      </c>
      <c r="N35" s="6">
        <v>7914833</v>
      </c>
      <c r="O35" s="6">
        <v>0</v>
      </c>
      <c r="P35" s="6">
        <v>0</v>
      </c>
      <c r="Q35" s="6">
        <v>257</v>
      </c>
      <c r="R35" s="6">
        <v>2014912</v>
      </c>
      <c r="S35" s="6">
        <v>0</v>
      </c>
      <c r="T35" s="6">
        <v>0</v>
      </c>
      <c r="U35" s="6">
        <v>1282</v>
      </c>
      <c r="V35" s="6">
        <v>9632187</v>
      </c>
      <c r="W35" s="6">
        <v>1365</v>
      </c>
      <c r="X35" s="6">
        <v>12620355</v>
      </c>
      <c r="Y35" s="6">
        <v>882</v>
      </c>
      <c r="Z35" s="6">
        <v>7116328</v>
      </c>
      <c r="AA35" s="6">
        <v>787.81818181818176</v>
      </c>
      <c r="AB35" s="6">
        <v>6208094.9342555841</v>
      </c>
      <c r="AC35" s="6">
        <v>75</v>
      </c>
      <c r="AD35" s="6">
        <v>530869</v>
      </c>
      <c r="AE35" s="6">
        <v>1842</v>
      </c>
      <c r="AF35" s="6">
        <v>13181345</v>
      </c>
      <c r="AG35" s="6">
        <v>3</v>
      </c>
      <c r="AH35" s="6">
        <v>21235</v>
      </c>
      <c r="AI35" s="6">
        <v>1041</v>
      </c>
      <c r="AJ35" s="6">
        <v>8029806</v>
      </c>
      <c r="AK35" s="6">
        <v>1192.8670212765958</v>
      </c>
      <c r="AL35" s="6">
        <v>10909371.864419527</v>
      </c>
      <c r="AM35" s="6">
        <v>540.73569482288838</v>
      </c>
      <c r="AN35" s="6">
        <v>4377295.250399651</v>
      </c>
      <c r="AO35" s="6">
        <v>156</v>
      </c>
      <c r="AP35" s="6">
        <v>1569418</v>
      </c>
      <c r="AQ35" s="6">
        <v>540</v>
      </c>
      <c r="AR35" s="6">
        <v>5208238</v>
      </c>
      <c r="AS35" s="6">
        <v>0</v>
      </c>
      <c r="AT35" s="6">
        <v>0</v>
      </c>
      <c r="AU35" s="6">
        <v>15</v>
      </c>
      <c r="AV35" s="6">
        <v>104835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0</v>
      </c>
      <c r="BM35" s="4"/>
      <c r="BN35" s="4"/>
      <c r="BO35" s="4"/>
      <c r="BP35" s="4"/>
      <c r="BQ35" s="4"/>
      <c r="BR35" s="4"/>
      <c r="BS35" s="6">
        <f t="shared" si="0"/>
        <v>12754.420897917666</v>
      </c>
      <c r="BT35" s="6">
        <f t="shared" si="1"/>
        <v>98430464.056101561</v>
      </c>
      <c r="BU35" s="23"/>
      <c r="BV35" s="23"/>
      <c r="BW35" s="24"/>
      <c r="BX35" s="24"/>
    </row>
    <row r="36" spans="1:76" s="5" customFormat="1" x14ac:dyDescent="0.25">
      <c r="A36" s="26">
        <v>99</v>
      </c>
      <c r="B36" s="30" t="s">
        <v>60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0</v>
      </c>
      <c r="BM36" s="4"/>
      <c r="BN36" s="4"/>
      <c r="BO36" s="4"/>
      <c r="BP36" s="4"/>
      <c r="BQ36" s="4"/>
      <c r="BR36" s="4"/>
      <c r="BS36" s="6">
        <f t="shared" si="0"/>
        <v>0</v>
      </c>
      <c r="BT36" s="6">
        <f t="shared" si="1"/>
        <v>0</v>
      </c>
      <c r="BU36" s="23"/>
      <c r="BV36" s="23"/>
      <c r="BW36" s="24"/>
      <c r="BX36" s="24"/>
    </row>
    <row r="37" spans="1:76" s="5" customFormat="1" x14ac:dyDescent="0.25">
      <c r="A37" s="26">
        <v>100</v>
      </c>
      <c r="B37" s="30" t="s">
        <v>61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20</v>
      </c>
      <c r="R37" s="4">
        <v>200870</v>
      </c>
      <c r="S37" s="4">
        <v>0</v>
      </c>
      <c r="T37" s="4">
        <v>0</v>
      </c>
      <c r="U37" s="4">
        <v>27</v>
      </c>
      <c r="V37" s="4">
        <f>242964-1</f>
        <v>242963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8</v>
      </c>
      <c r="AD37" s="4">
        <v>110191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12</v>
      </c>
      <c r="AT37" s="4">
        <v>285809</v>
      </c>
      <c r="AU37" s="4">
        <v>9</v>
      </c>
      <c r="AV37" s="4">
        <v>163661</v>
      </c>
      <c r="AW37" s="4">
        <v>0</v>
      </c>
      <c r="AX37" s="4">
        <v>0</v>
      </c>
      <c r="AY37" s="4">
        <v>0</v>
      </c>
      <c r="AZ37" s="4">
        <v>0</v>
      </c>
      <c r="BA37" s="4">
        <v>0</v>
      </c>
      <c r="BB37" s="4">
        <v>0</v>
      </c>
      <c r="BC37" s="4">
        <v>0</v>
      </c>
      <c r="BD37" s="4">
        <v>0</v>
      </c>
      <c r="BE37" s="4">
        <v>0</v>
      </c>
      <c r="BF37" s="4">
        <v>0</v>
      </c>
      <c r="BG37" s="4">
        <v>271</v>
      </c>
      <c r="BH37" s="4">
        <v>1846400</v>
      </c>
      <c r="BI37" s="4">
        <v>0</v>
      </c>
      <c r="BJ37" s="4">
        <v>0</v>
      </c>
      <c r="BK37" s="4">
        <v>0</v>
      </c>
      <c r="BL37" s="4">
        <v>0</v>
      </c>
      <c r="BM37" s="4"/>
      <c r="BN37" s="4"/>
      <c r="BO37" s="4"/>
      <c r="BP37" s="4"/>
      <c r="BQ37" s="4"/>
      <c r="BR37" s="4"/>
      <c r="BS37" s="6">
        <f t="shared" si="0"/>
        <v>347</v>
      </c>
      <c r="BT37" s="6">
        <f t="shared" si="1"/>
        <v>2849894</v>
      </c>
      <c r="BU37" s="23"/>
      <c r="BV37" s="23"/>
      <c r="BW37" s="24"/>
      <c r="BX37" s="24"/>
    </row>
    <row r="38" spans="1:76" s="5" customFormat="1" x14ac:dyDescent="0.25">
      <c r="A38" s="26">
        <v>108</v>
      </c>
      <c r="B38" s="30" t="s">
        <v>62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/>
      <c r="L38" s="4"/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4</v>
      </c>
      <c r="AT38" s="4">
        <v>83408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AZ38" s="4">
        <v>0</v>
      </c>
      <c r="BA38" s="4">
        <v>0</v>
      </c>
      <c r="BB38" s="4">
        <v>0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/>
      <c r="BN38" s="4"/>
      <c r="BO38" s="4"/>
      <c r="BP38" s="4"/>
      <c r="BQ38" s="4"/>
      <c r="BR38" s="4"/>
      <c r="BS38" s="6">
        <f t="shared" si="0"/>
        <v>4</v>
      </c>
      <c r="BT38" s="6">
        <f t="shared" si="1"/>
        <v>83408</v>
      </c>
      <c r="BU38" s="23"/>
      <c r="BV38" s="23"/>
      <c r="BW38" s="24"/>
      <c r="BX38" s="24"/>
    </row>
    <row r="39" spans="1:76" s="5" customFormat="1" x14ac:dyDescent="0.25">
      <c r="A39" s="26">
        <v>112</v>
      </c>
      <c r="B39" s="30" t="s">
        <v>63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71.50023775558725</v>
      </c>
      <c r="L39" s="4">
        <f>587428.162838266+6440</f>
        <v>593868.162838266</v>
      </c>
      <c r="M39" s="4">
        <v>0</v>
      </c>
      <c r="N39" s="4">
        <v>0</v>
      </c>
      <c r="O39" s="4">
        <v>0</v>
      </c>
      <c r="P39" s="4">
        <v>0</v>
      </c>
      <c r="Q39" s="4">
        <v>184</v>
      </c>
      <c r="R39" s="4">
        <v>2589590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115.81818181818183</v>
      </c>
      <c r="AB39" s="4">
        <v>1177474.9641672748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11.533244680851062</v>
      </c>
      <c r="AL39" s="4">
        <v>135263.75424180558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23</v>
      </c>
      <c r="AT39" s="4">
        <v>479600</v>
      </c>
      <c r="AU39" s="4">
        <v>0</v>
      </c>
      <c r="AV39" s="4">
        <v>0</v>
      </c>
      <c r="AW39" s="4">
        <v>0</v>
      </c>
      <c r="AX39" s="4">
        <v>0</v>
      </c>
      <c r="AY39" s="4">
        <v>0</v>
      </c>
      <c r="AZ39" s="4">
        <v>0</v>
      </c>
      <c r="BA39" s="4">
        <v>0</v>
      </c>
      <c r="BB39" s="4">
        <v>0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4"/>
      <c r="BN39" s="4"/>
      <c r="BO39" s="4"/>
      <c r="BP39" s="4"/>
      <c r="BQ39" s="4"/>
      <c r="BR39" s="4"/>
      <c r="BS39" s="6">
        <f t="shared" si="0"/>
        <v>405.85166425462012</v>
      </c>
      <c r="BT39" s="6">
        <f t="shared" si="1"/>
        <v>4975796.8812473463</v>
      </c>
      <c r="BU39" s="23"/>
      <c r="BV39" s="23"/>
      <c r="BW39" s="24"/>
      <c r="BX39" s="24"/>
    </row>
    <row r="40" spans="1:76" s="5" customFormat="1" x14ac:dyDescent="0.25">
      <c r="A40" s="26">
        <v>1</v>
      </c>
      <c r="B40" s="30" t="s">
        <v>64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AZ40" s="4">
        <v>0</v>
      </c>
      <c r="BA40" s="4">
        <v>0</v>
      </c>
      <c r="BB40" s="4">
        <v>0</v>
      </c>
      <c r="BC40" s="4">
        <v>0</v>
      </c>
      <c r="BD40" s="4">
        <v>0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0</v>
      </c>
      <c r="BM40" s="4"/>
      <c r="BN40" s="4"/>
      <c r="BO40" s="4"/>
      <c r="BP40" s="4"/>
      <c r="BQ40" s="4"/>
      <c r="BR40" s="4"/>
      <c r="BS40" s="6">
        <f t="shared" si="0"/>
        <v>0</v>
      </c>
      <c r="BT40" s="6">
        <f t="shared" si="1"/>
        <v>0</v>
      </c>
      <c r="BU40" s="23"/>
      <c r="BV40" s="23"/>
      <c r="BW40" s="24"/>
      <c r="BX40" s="24"/>
    </row>
    <row r="41" spans="1:76" s="5" customFormat="1" x14ac:dyDescent="0.25">
      <c r="A41" s="26">
        <v>114</v>
      </c>
      <c r="B41" s="30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0</v>
      </c>
      <c r="BK41" s="6">
        <v>0</v>
      </c>
      <c r="BL41" s="6">
        <v>0</v>
      </c>
      <c r="BM41" s="4"/>
      <c r="BN41" s="4"/>
      <c r="BO41" s="4"/>
      <c r="BP41" s="4"/>
      <c r="BQ41" s="4"/>
      <c r="BR41" s="4"/>
      <c r="BS41" s="6">
        <f t="shared" si="0"/>
        <v>0</v>
      </c>
      <c r="BT41" s="6">
        <f t="shared" si="1"/>
        <v>0</v>
      </c>
      <c r="BU41" s="23"/>
      <c r="BV41" s="23"/>
      <c r="BW41" s="24"/>
      <c r="BX41" s="24"/>
    </row>
    <row r="42" spans="1:76" s="5" customFormat="1" x14ac:dyDescent="0.25">
      <c r="A42" s="26">
        <v>116</v>
      </c>
      <c r="B42" s="30" t="s">
        <v>66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</v>
      </c>
      <c r="AX42" s="4">
        <v>0</v>
      </c>
      <c r="AY42" s="4">
        <v>25</v>
      </c>
      <c r="AZ42" s="4">
        <v>294226</v>
      </c>
      <c r="BA42" s="4">
        <v>0</v>
      </c>
      <c r="BB42" s="4">
        <v>0</v>
      </c>
      <c r="BC42" s="4">
        <v>0</v>
      </c>
      <c r="BD42" s="4">
        <v>0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4"/>
      <c r="BN42" s="4"/>
      <c r="BO42" s="4"/>
      <c r="BP42" s="4"/>
      <c r="BQ42" s="4"/>
      <c r="BR42" s="4"/>
      <c r="BS42" s="6">
        <f t="shared" si="0"/>
        <v>25</v>
      </c>
      <c r="BT42" s="6">
        <f t="shared" si="1"/>
        <v>294226</v>
      </c>
      <c r="BU42" s="23"/>
      <c r="BV42" s="23"/>
      <c r="BW42" s="24"/>
      <c r="BX42" s="24"/>
    </row>
    <row r="43" spans="1:76" s="5" customFormat="1" x14ac:dyDescent="0.25">
      <c r="A43" s="26">
        <v>122</v>
      </c>
      <c r="B43" s="30" t="s">
        <v>67</v>
      </c>
      <c r="C43" s="4">
        <v>0</v>
      </c>
      <c r="D43" s="4">
        <v>0</v>
      </c>
      <c r="E43" s="4">
        <v>0</v>
      </c>
      <c r="F43" s="4">
        <v>0</v>
      </c>
      <c r="G43" s="4">
        <v>388</v>
      </c>
      <c r="H43" s="4">
        <v>5884903</v>
      </c>
      <c r="I43" s="4">
        <v>351</v>
      </c>
      <c r="J43" s="4">
        <v>3786964</v>
      </c>
      <c r="K43" s="4">
        <v>158.23823109843082</v>
      </c>
      <c r="L43" s="4">
        <v>1308401.3603960972</v>
      </c>
      <c r="M43" s="4">
        <v>90</v>
      </c>
      <c r="N43" s="4">
        <v>929739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75</v>
      </c>
      <c r="AD43" s="4">
        <f>774782+2</f>
        <v>774784</v>
      </c>
      <c r="AE43" s="4">
        <v>0</v>
      </c>
      <c r="AF43" s="4">
        <v>0</v>
      </c>
      <c r="AG43" s="4">
        <v>7</v>
      </c>
      <c r="AH43" s="4">
        <v>72313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</v>
      </c>
      <c r="AX43" s="4">
        <v>0</v>
      </c>
      <c r="AY43" s="4">
        <v>0</v>
      </c>
      <c r="AZ43" s="4">
        <v>0</v>
      </c>
      <c r="BA43" s="4">
        <v>0</v>
      </c>
      <c r="BB43" s="4">
        <v>0</v>
      </c>
      <c r="BC43" s="4">
        <v>0</v>
      </c>
      <c r="BD43" s="4">
        <v>0</v>
      </c>
      <c r="BE43" s="4">
        <v>0</v>
      </c>
      <c r="BF43" s="4">
        <v>0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  <c r="BL43" s="4">
        <v>0</v>
      </c>
      <c r="BM43" s="4"/>
      <c r="BN43" s="4"/>
      <c r="BO43" s="4"/>
      <c r="BP43" s="4"/>
      <c r="BQ43" s="4"/>
      <c r="BR43" s="4"/>
      <c r="BS43" s="6">
        <f t="shared" si="0"/>
        <v>1069.2382310984308</v>
      </c>
      <c r="BT43" s="6">
        <f t="shared" si="1"/>
        <v>12757104.360396096</v>
      </c>
      <c r="BU43" s="23"/>
      <c r="BV43" s="23"/>
      <c r="BW43" s="24"/>
      <c r="BX43" s="24"/>
    </row>
    <row r="44" spans="1:76" s="5" customFormat="1" x14ac:dyDescent="0.25">
      <c r="A44" s="25"/>
      <c r="B44" s="30" t="s">
        <v>68</v>
      </c>
      <c r="C44" s="4">
        <v>0</v>
      </c>
      <c r="D44" s="4">
        <v>0</v>
      </c>
      <c r="E44" s="4">
        <v>0</v>
      </c>
      <c r="F44" s="4">
        <v>0</v>
      </c>
      <c r="G44" s="4">
        <v>220</v>
      </c>
      <c r="H44" s="4">
        <v>20496341</v>
      </c>
      <c r="I44" s="4">
        <v>2</v>
      </c>
      <c r="J44" s="4">
        <v>10570</v>
      </c>
      <c r="K44" s="4">
        <v>0</v>
      </c>
      <c r="L44" s="4">
        <v>0</v>
      </c>
      <c r="M44" s="4">
        <v>240</v>
      </c>
      <c r="N44" s="4">
        <v>1285565</v>
      </c>
      <c r="O44" s="4">
        <v>0</v>
      </c>
      <c r="P44" s="4">
        <v>0</v>
      </c>
      <c r="Q44" s="4">
        <v>0</v>
      </c>
      <c r="R44" s="4">
        <v>0</v>
      </c>
      <c r="S44" s="4">
        <v>8</v>
      </c>
      <c r="T44" s="4">
        <v>288296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8.9090909090909083</v>
      </c>
      <c r="AB44" s="4">
        <v>107420.40926124521</v>
      </c>
      <c r="AC44" s="4">
        <v>0</v>
      </c>
      <c r="AD44" s="4">
        <v>0</v>
      </c>
      <c r="AE44" s="4">
        <v>17</v>
      </c>
      <c r="AF44" s="4">
        <v>91061</v>
      </c>
      <c r="AG44" s="4">
        <v>6</v>
      </c>
      <c r="AH44" s="4">
        <v>32139</v>
      </c>
      <c r="AI44" s="4">
        <v>0</v>
      </c>
      <c r="AJ44" s="4">
        <v>0</v>
      </c>
      <c r="AK44" s="4">
        <v>0</v>
      </c>
      <c r="AL44" s="4">
        <v>0</v>
      </c>
      <c r="AM44" s="4">
        <v>32.901907356948229</v>
      </c>
      <c r="AN44" s="4">
        <v>334873.7038353479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AZ44" s="4">
        <v>0</v>
      </c>
      <c r="BA44" s="4">
        <v>0</v>
      </c>
      <c r="BB44" s="4">
        <v>0</v>
      </c>
      <c r="BC44" s="4">
        <v>0</v>
      </c>
      <c r="BD44" s="4">
        <v>0</v>
      </c>
      <c r="BE44" s="4">
        <v>0</v>
      </c>
      <c r="BF44" s="4">
        <v>0</v>
      </c>
      <c r="BG44" s="4">
        <v>128</v>
      </c>
      <c r="BH44" s="4">
        <v>9065490</v>
      </c>
      <c r="BI44" s="4">
        <v>0</v>
      </c>
      <c r="BJ44" s="4">
        <v>0</v>
      </c>
      <c r="BK44" s="4">
        <v>0</v>
      </c>
      <c r="BL44" s="4">
        <v>0</v>
      </c>
      <c r="BM44" s="4"/>
      <c r="BN44" s="4"/>
      <c r="BO44" s="4"/>
      <c r="BP44" s="4"/>
      <c r="BQ44" s="4"/>
      <c r="BR44" s="4"/>
      <c r="BS44" s="6">
        <f t="shared" si="0"/>
        <v>662.81099826603918</v>
      </c>
      <c r="BT44" s="6">
        <f t="shared" si="1"/>
        <v>31711756.113096595</v>
      </c>
      <c r="BU44" s="23"/>
      <c r="BV44" s="23"/>
      <c r="BW44" s="24"/>
      <c r="BX44" s="24"/>
    </row>
    <row r="45" spans="1:76" x14ac:dyDescent="0.25">
      <c r="A45" s="25">
        <v>158</v>
      </c>
      <c r="B45" s="30" t="s">
        <v>69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AZ45" s="4">
        <v>0</v>
      </c>
      <c r="BA45" s="4">
        <v>0</v>
      </c>
      <c r="BB45" s="4">
        <v>0</v>
      </c>
      <c r="BC45" s="4">
        <v>0</v>
      </c>
      <c r="BD45" s="4">
        <v>0</v>
      </c>
      <c r="BE45" s="4">
        <v>0</v>
      </c>
      <c r="BF45" s="4">
        <v>0</v>
      </c>
      <c r="BG45" s="4">
        <v>0</v>
      </c>
      <c r="BH45" s="4">
        <v>0</v>
      </c>
      <c r="BI45" s="4">
        <v>0</v>
      </c>
      <c r="BJ45" s="4">
        <v>0</v>
      </c>
      <c r="BK45" s="4">
        <v>0</v>
      </c>
      <c r="BL45" s="4">
        <v>0</v>
      </c>
      <c r="BM45" s="4"/>
      <c r="BN45" s="4"/>
      <c r="BO45" s="4"/>
      <c r="BP45" s="4"/>
      <c r="BQ45" s="4"/>
      <c r="BR45" s="4"/>
      <c r="BS45" s="6">
        <f t="shared" si="0"/>
        <v>0</v>
      </c>
      <c r="BT45" s="6">
        <f t="shared" si="1"/>
        <v>0</v>
      </c>
      <c r="BU45" s="23"/>
      <c r="BV45" s="23"/>
      <c r="BW45" s="24"/>
      <c r="BX45" s="24"/>
    </row>
    <row r="46" spans="1:76" s="56" customFormat="1" ht="14.25" x14ac:dyDescent="0.2">
      <c r="A46" s="51"/>
      <c r="B46" s="52" t="s">
        <v>24</v>
      </c>
      <c r="C46" s="53">
        <f t="shared" ref="C46:BS46" si="2">SUM(C9:C45)</f>
        <v>3222</v>
      </c>
      <c r="D46" s="53">
        <f t="shared" si="2"/>
        <v>355370241</v>
      </c>
      <c r="E46" s="53">
        <f t="shared" si="2"/>
        <v>711</v>
      </c>
      <c r="F46" s="53">
        <f t="shared" si="2"/>
        <v>19923100</v>
      </c>
      <c r="G46" s="53">
        <f t="shared" si="2"/>
        <v>1071</v>
      </c>
      <c r="H46" s="53">
        <f t="shared" si="2"/>
        <v>31525608</v>
      </c>
      <c r="I46" s="53">
        <f t="shared" si="2"/>
        <v>3171</v>
      </c>
      <c r="J46" s="53">
        <f t="shared" si="2"/>
        <v>22951303</v>
      </c>
      <c r="K46" s="53">
        <f t="shared" si="2"/>
        <v>2415.2572515454117</v>
      </c>
      <c r="L46" s="53">
        <f t="shared" si="2"/>
        <v>16833269.242230702</v>
      </c>
      <c r="M46" s="53">
        <f t="shared" si="2"/>
        <v>1952</v>
      </c>
      <c r="N46" s="53">
        <f t="shared" si="2"/>
        <v>13863152</v>
      </c>
      <c r="O46" s="53">
        <f t="shared" si="2"/>
        <v>400</v>
      </c>
      <c r="P46" s="53">
        <f t="shared" si="2"/>
        <v>82706583</v>
      </c>
      <c r="Q46" s="53">
        <f t="shared" si="2"/>
        <v>2032</v>
      </c>
      <c r="R46" s="53">
        <f t="shared" si="2"/>
        <v>42796295</v>
      </c>
      <c r="S46" s="53">
        <f t="shared" si="2"/>
        <v>430</v>
      </c>
      <c r="T46" s="53">
        <f t="shared" si="2"/>
        <v>3778834</v>
      </c>
      <c r="U46" s="53">
        <f t="shared" si="2"/>
        <v>2237</v>
      </c>
      <c r="V46" s="53">
        <f t="shared" si="2"/>
        <v>18754925</v>
      </c>
      <c r="W46" s="53">
        <f t="shared" si="2"/>
        <v>1365</v>
      </c>
      <c r="X46" s="53">
        <f t="shared" si="2"/>
        <v>12620355</v>
      </c>
      <c r="Y46" s="53">
        <f t="shared" si="2"/>
        <v>1500</v>
      </c>
      <c r="Z46" s="53">
        <f t="shared" si="2"/>
        <v>12442335</v>
      </c>
      <c r="AA46" s="53">
        <f t="shared" si="2"/>
        <v>1204</v>
      </c>
      <c r="AB46" s="53">
        <f t="shared" si="2"/>
        <v>9868657.9999999981</v>
      </c>
      <c r="AC46" s="53">
        <f t="shared" si="2"/>
        <v>2614</v>
      </c>
      <c r="AD46" s="53">
        <f t="shared" si="2"/>
        <v>28075760</v>
      </c>
      <c r="AE46" s="53">
        <f t="shared" si="2"/>
        <v>2815</v>
      </c>
      <c r="AF46" s="53">
        <f t="shared" si="2"/>
        <v>21270932</v>
      </c>
      <c r="AG46" s="53">
        <f t="shared" si="2"/>
        <v>2133</v>
      </c>
      <c r="AH46" s="53">
        <f t="shared" si="2"/>
        <v>17027102</v>
      </c>
      <c r="AI46" s="53">
        <f t="shared" si="2"/>
        <v>1745</v>
      </c>
      <c r="AJ46" s="53">
        <f t="shared" si="2"/>
        <v>12080770</v>
      </c>
      <c r="AK46" s="53">
        <f t="shared" si="2"/>
        <v>1239</v>
      </c>
      <c r="AL46" s="53">
        <f t="shared" si="2"/>
        <v>11318939.999999998</v>
      </c>
      <c r="AM46" s="53">
        <f t="shared" si="2"/>
        <v>1050</v>
      </c>
      <c r="AN46" s="53">
        <f t="shared" si="2"/>
        <v>9212787</v>
      </c>
      <c r="AO46" s="53">
        <f t="shared" si="2"/>
        <v>156</v>
      </c>
      <c r="AP46" s="53">
        <f t="shared" si="2"/>
        <v>1569418</v>
      </c>
      <c r="AQ46" s="53">
        <f t="shared" si="2"/>
        <v>540</v>
      </c>
      <c r="AR46" s="53">
        <f t="shared" si="2"/>
        <v>5208238</v>
      </c>
      <c r="AS46" s="53">
        <f t="shared" si="2"/>
        <v>67</v>
      </c>
      <c r="AT46" s="53">
        <f t="shared" si="2"/>
        <v>1310434</v>
      </c>
      <c r="AU46" s="53">
        <f t="shared" si="2"/>
        <v>24</v>
      </c>
      <c r="AV46" s="53">
        <f t="shared" si="2"/>
        <v>268496</v>
      </c>
      <c r="AW46" s="53">
        <f t="shared" si="2"/>
        <v>19</v>
      </c>
      <c r="AX46" s="53">
        <f t="shared" si="2"/>
        <v>783295</v>
      </c>
      <c r="AY46" s="53">
        <f t="shared" si="2"/>
        <v>25</v>
      </c>
      <c r="AZ46" s="53">
        <f t="shared" si="2"/>
        <v>294226</v>
      </c>
      <c r="BA46" s="53">
        <f t="shared" si="2"/>
        <v>120</v>
      </c>
      <c r="BB46" s="53">
        <f t="shared" si="2"/>
        <v>1257443</v>
      </c>
      <c r="BC46" s="53">
        <f t="shared" si="2"/>
        <v>39</v>
      </c>
      <c r="BD46" s="53">
        <f t="shared" si="2"/>
        <v>3486242</v>
      </c>
      <c r="BE46" s="53">
        <f t="shared" si="2"/>
        <v>542</v>
      </c>
      <c r="BF46" s="53">
        <f t="shared" si="2"/>
        <v>5611433</v>
      </c>
      <c r="BG46" s="53">
        <f t="shared" si="2"/>
        <v>3425</v>
      </c>
      <c r="BH46" s="53">
        <f t="shared" si="2"/>
        <v>35674490</v>
      </c>
      <c r="BI46" s="53">
        <f t="shared" si="2"/>
        <v>225</v>
      </c>
      <c r="BJ46" s="53">
        <f t="shared" si="2"/>
        <v>2139930</v>
      </c>
      <c r="BK46" s="53">
        <f t="shared" si="2"/>
        <v>117</v>
      </c>
      <c r="BL46" s="53">
        <f>SUM(BL9:BL45)</f>
        <v>14580423</v>
      </c>
      <c r="BM46" s="53">
        <f t="shared" ref="BM46:BR46" si="3">SUM(BM9:BM45)</f>
        <v>1001</v>
      </c>
      <c r="BN46" s="53">
        <f t="shared" si="3"/>
        <v>29209713</v>
      </c>
      <c r="BO46" s="53">
        <f t="shared" si="3"/>
        <v>133</v>
      </c>
      <c r="BP46" s="53">
        <f t="shared" si="3"/>
        <v>3881011</v>
      </c>
      <c r="BQ46" s="53">
        <f t="shared" si="3"/>
        <v>107</v>
      </c>
      <c r="BR46" s="53">
        <f t="shared" si="3"/>
        <v>3122317</v>
      </c>
      <c r="BS46" s="53">
        <f t="shared" si="2"/>
        <v>39846.257251545416</v>
      </c>
      <c r="BT46" s="53">
        <f>SUM(BT9:BT45)</f>
        <v>850818058.24223077</v>
      </c>
      <c r="BU46" s="54"/>
      <c r="BV46" s="54"/>
      <c r="BW46" s="55"/>
      <c r="BX46" s="55"/>
    </row>
  </sheetData>
  <customSheetViews>
    <customSheetView guid="{C8F4BDD5-0E35-44FF-B739-694435D2C978}">
      <pane xSplit="2" ySplit="8" topLeftCell="AK33" activePane="bottomRight" state="frozen"/>
      <selection pane="bottomRight" activeCell="AK39" sqref="AK39:AL39"/>
      <pageMargins left="0.31496062992125984" right="0.31496062992125984" top="0.74803149606299213" bottom="0.35433070866141736" header="0.31496062992125984" footer="0.31496062992125984"/>
      <printOptions horizontalCentered="1"/>
      <pageSetup paperSize="9" scale="95" orientation="landscape" r:id="rId1"/>
    </customSheetView>
    <customSheetView guid="{216828AD-5319-4B43-B460-54520F69DEF6}" scale="80">
      <pane xSplit="4" ySplit="5.75" topLeftCell="E7" activePane="bottomRight" state="frozen"/>
      <selection pane="bottomRight" activeCell="A48" sqref="A48:XFD48"/>
      <pageMargins left="0.31496062992125984" right="0.31496062992125984" top="0.74803149606299213" bottom="0.35433070866141736" header="0.31496062992125984" footer="0.31496062992125984"/>
      <printOptions horizontalCentered="1"/>
      <pageSetup paperSize="9" scale="95" orientation="landscape" r:id="rId2"/>
    </customSheetView>
    <customSheetView guid="{959416E6-3352-4B59-ACF4-ECE68799B448}">
      <pane xSplit="2" ySplit="7.8" topLeftCell="C9" activePane="bottomRight" state="frozen"/>
      <selection pane="bottomRight" activeCell="A48" sqref="A48:XFD48"/>
      <pageMargins left="0.31496062992125984" right="0.31496062992125984" top="0.74803149606299213" bottom="0.35433070866141736" header="0.31496062992125984" footer="0.31496062992125984"/>
      <printOptions horizontalCentered="1"/>
      <pageSetup paperSize="9" scale="95" orientation="landscape" r:id="rId3"/>
    </customSheetView>
    <customSheetView guid="{8291DAF6-957F-4B14-8685-AE2C99383010}">
      <pane xSplit="4" ySplit="6" topLeftCell="E7" activePane="bottomRight" state="frozen"/>
      <selection pane="bottomRight" activeCell="B13" sqref="B13"/>
      <pageMargins left="0.31496062992125984" right="0.31496062992125984" top="0.74803149606299213" bottom="0.35433070866141736" header="0.31496062992125984" footer="0.31496062992125984"/>
      <printOptions horizontalCentered="1"/>
      <pageSetup paperSize="9" scale="95" orientation="landscape" r:id="rId4"/>
    </customSheetView>
    <customSheetView guid="{1A5F24EA-DA74-4EBA-ACD0-A95BDB2BB7DB}">
      <pane xSplit="2" ySplit="7" topLeftCell="BF26" activePane="bottomRight" state="frozen"/>
      <selection pane="bottomRight" activeCell="BL17" sqref="BL17"/>
      <pageMargins left="0.31496062992125984" right="0.31496062992125984" top="0.74803149606299213" bottom="0.35433070866141736" header="0.31496062992125984" footer="0.31496062992125984"/>
      <printOptions horizontalCentered="1"/>
      <pageSetup paperSize="9" scale="95" orientation="landscape" r:id="rId5"/>
    </customSheetView>
    <customSheetView guid="{2D6B7AE2-A667-4985-A2D9-8703F2B32076}">
      <pane xSplit="4" ySplit="6" topLeftCell="EC176" activePane="bottomRight" state="frozen"/>
      <selection pane="bottomRight" activeCell="EC4" sqref="EC4:EG4"/>
      <pageMargins left="0.31496062992125984" right="0.31496062992125984" top="0.74803149606299213" bottom="0.35433070866141736" header="0.31496062992125984" footer="0.31496062992125984"/>
      <printOptions horizontalCentered="1"/>
      <pageSetup paperSize="9" scale="95" orientation="landscape" r:id="rId6"/>
    </customSheetView>
    <customSheetView guid="{4AB66CED-EFC7-4FCB-83BE-15F2F4D7CB18}">
      <pane xSplit="4" ySplit="6" topLeftCell="DI178" activePane="bottomRight" state="frozen"/>
      <selection pane="bottomRight" activeCell="DI4" sqref="DI4:DM4"/>
      <pageMargins left="0.31496062992125984" right="0.31496062992125984" top="0.74803149606299213" bottom="0.35433070866141736" header="0.31496062992125984" footer="0.31496062992125984"/>
      <printOptions horizontalCentered="1"/>
      <pageSetup paperSize="9" scale="95" orientation="landscape" r:id="rId7"/>
    </customSheetView>
  </customSheetViews>
  <mergeCells count="38">
    <mergeCell ref="BA7:BB7"/>
    <mergeCell ref="BM7:BN7"/>
    <mergeCell ref="BO7:BP7"/>
    <mergeCell ref="BQ7:BR7"/>
    <mergeCell ref="BI7:BJ7"/>
    <mergeCell ref="BK7:BL7"/>
    <mergeCell ref="O7:P7"/>
    <mergeCell ref="BS7:BT7"/>
    <mergeCell ref="A4:AC4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AW7:AX7"/>
    <mergeCell ref="AY7:AZ7"/>
    <mergeCell ref="Q7:R7"/>
    <mergeCell ref="BC7:BD7"/>
    <mergeCell ref="BE7:BF7"/>
    <mergeCell ref="BG7:BH7"/>
    <mergeCell ref="A7:A8"/>
    <mergeCell ref="B7:B8"/>
    <mergeCell ref="C7:D7"/>
    <mergeCell ref="E7:F7"/>
    <mergeCell ref="G7:H7"/>
    <mergeCell ref="S7:T7"/>
    <mergeCell ref="U7:V7"/>
    <mergeCell ref="W7:X7"/>
    <mergeCell ref="Y7:Z7"/>
    <mergeCell ref="I7:J7"/>
    <mergeCell ref="K7:L7"/>
    <mergeCell ref="M7:N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5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M A. K</cp:lastModifiedBy>
  <dcterms:created xsi:type="dcterms:W3CDTF">2019-12-20T13:46:43Z</dcterms:created>
  <dcterms:modified xsi:type="dcterms:W3CDTF">2021-02-16T17:09:39Z</dcterms:modified>
</cp:coreProperties>
</file>