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Накацев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 s="1"/>
  <c r="D39" i="1"/>
  <c r="E39" i="1" s="1"/>
  <c r="D38" i="1"/>
  <c r="C37" i="1"/>
  <c r="E36" i="1"/>
  <c r="E35" i="1"/>
  <c r="E34" i="1"/>
  <c r="E33" i="1"/>
  <c r="E32" i="1"/>
  <c r="E31" i="1"/>
  <c r="E30" i="1"/>
  <c r="D29" i="1"/>
  <c r="E29" i="1" s="1"/>
  <c r="C28" i="1"/>
  <c r="E26" i="1"/>
  <c r="E25" i="1"/>
  <c r="E24" i="1"/>
  <c r="D23" i="1"/>
  <c r="C23" i="1"/>
  <c r="E22" i="1"/>
  <c r="D21" i="1"/>
  <c r="C21" i="1"/>
  <c r="E20" i="1"/>
  <c r="E19" i="1"/>
  <c r="C18" i="1"/>
  <c r="C16" i="1" s="1"/>
  <c r="E17" i="1"/>
  <c r="D16" i="1"/>
  <c r="E15" i="1"/>
  <c r="E14" i="1"/>
  <c r="E13" i="1"/>
  <c r="E12" i="1"/>
  <c r="D11" i="1"/>
  <c r="E11" i="1" s="1"/>
  <c r="C11" i="1"/>
  <c r="C9" i="1" s="1"/>
  <c r="C8" i="1" s="1"/>
  <c r="E10" i="1"/>
  <c r="E23" i="1" l="1"/>
  <c r="C41" i="1"/>
  <c r="E16" i="1"/>
  <c r="D9" i="1"/>
  <c r="D8" i="1" s="1"/>
  <c r="E18" i="1"/>
  <c r="E21" i="1"/>
  <c r="D37" i="1"/>
  <c r="E38" i="1"/>
  <c r="E9" i="1" l="1"/>
  <c r="E37" i="1"/>
  <c r="D28" i="1"/>
  <c r="E8" i="1"/>
  <c r="D41" i="1" l="1"/>
  <c r="E28" i="1"/>
</calcChain>
</file>

<file path=xl/sharedStrings.xml><?xml version="1.0" encoding="utf-8"?>
<sst xmlns="http://schemas.openxmlformats.org/spreadsheetml/2006/main" count="73" uniqueCount="70">
  <si>
    <t>Отчет</t>
  </si>
  <si>
    <t>об исполнении бюджета  Территориального фонда обязательного медицинского страхования</t>
  </si>
  <si>
    <t>Кабардино-Балкарской Республики</t>
  </si>
  <si>
    <t xml:space="preserve">на 2023 год </t>
  </si>
  <si>
    <t>тыс. руб</t>
  </si>
  <si>
    <t>Наименование показателя</t>
  </si>
  <si>
    <t>Утвержденные бюджетные назначения</t>
  </si>
  <si>
    <t>Исполнено</t>
  </si>
  <si>
    <t>% исполнения</t>
  </si>
  <si>
    <t>Доходы - всего из них:</t>
  </si>
  <si>
    <t xml:space="preserve">Неналоговые доходы </t>
  </si>
  <si>
    <t>1.1</t>
  </si>
  <si>
    <t>Доходы от компенсации затрат бюджетов Территориальных фондов обязательного медицинского страхования (далее - ТФОМС)</t>
  </si>
  <si>
    <t>1.2</t>
  </si>
  <si>
    <t>Штрафы, санкции, возмещение ущерба, в том числе:</t>
  </si>
  <si>
    <t>1.2.1</t>
  </si>
  <si>
    <t>прочие поступления от денежных взысканий (штрафов) и иных сумм в возмещение ущерба, зачисляемые в бюджеты ТФОМС</t>
  </si>
  <si>
    <t>1.2.2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</si>
  <si>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ТФОМС)</t>
  </si>
  <si>
    <t>1.2.3</t>
  </si>
  <si>
    <t>доходы от платежей по искам, предъявленным ТФОМС, к лицам, ответственным за причинение вреда здоровью застрахованного лица, в целях возмещения расходов на оказание медицинской помощи</t>
  </si>
  <si>
    <t>1.2.4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</si>
  <si>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</t>
  </si>
  <si>
    <t>2</t>
  </si>
  <si>
    <t>Межбюджетные трансферты передаваемые бюджетам государственных внебюджетных фондов, в том числе:</t>
  </si>
  <si>
    <t>2.1</t>
  </si>
  <si>
    <t>субвенции бюджетам ТФ ОМС на финансовое обеспечение организации обязательного медицинского страхования на территориях субъектов Российской Федерации</t>
  </si>
  <si>
    <t>2.2</t>
  </si>
  <si>
    <t>прочие межбюджетные трансферты, передаваемые бюджетам ТФОМС</t>
  </si>
  <si>
    <t>2.3</t>
  </si>
  <si>
    <t>межбюджетные трансферты, передаваемые бюджетам ТФОМС на финансовое обеспечение формирования нормированного страхового запаса ТФОМС</t>
  </si>
  <si>
    <t>2.4</t>
  </si>
  <si>
    <t>межбюджетные трансферты, передаваемые бюджетам ТФОМС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</si>
  <si>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</si>
  <si>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 в том числе:</t>
  </si>
  <si>
    <t>3.1</t>
  </si>
  <si>
    <t xml:space="preserve"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
</t>
  </si>
  <si>
    <t>4</t>
  </si>
  <si>
    <t>Возврат остатков субвенций, субсидий и иных межбюджетных трансфертов, имеюих целевое назначение, прошлых лет в бюджет Федерального фонда обязательного медицинского страхования из бюджетов ТФОМС, в том числе:</t>
  </si>
  <si>
    <t>4.1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</si>
  <si>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ТФОМС</t>
  </si>
  <si>
    <t>4.2</t>
  </si>
  <si>
    <t>возврат остатков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</si>
  <si>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4.3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</si>
  <si>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</si>
  <si>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4.4</t>
  </si>
  <si>
    <t>возврат остатков субсидий, субвенций и иных межбюджетных трансфертов, имеющих целевой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</si>
  <si>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Расходы бюджета - всего, из них</t>
  </si>
  <si>
    <t>1</t>
  </si>
  <si>
    <t xml:space="preserve">Социальные выплаты гражданам, кроме публичных нормативных социальных выплат (социальное обеспечение и иные выплаты населению)
</t>
  </si>
  <si>
    <t xml:space="preserve">Финансовое обеспечение организации обязательного медицинского страхования на территориях субъектов Российской Федерации (в части оплаты стоимости медицинской помощи, оказанной лицам, застрахованным в Кабардино-Балкарской Республике, в медицинских организациях за пределами Кабардино-Балкарской Республики)
</t>
  </si>
  <si>
    <t xml:space="preserve">Финансовое обеспечение организации обязательного медицинского страхования на территориях субъектов Российской Федерации  (в части оплаты стоимости медицинской помощи, оказанной медицинскими организациями Кабардино-Балкарской Республики лицам, застрахованным в других субъектах Российской Федерации) 
</t>
  </si>
  <si>
    <t>Дополнительное финансовое обеспечение медицинской помощи, оказанной лицам, застрахованным по обязательному медицинскому страхованию, в рамках реализации территориальных программ обязательно медицинского страхования в 2023 году</t>
  </si>
  <si>
    <t>5</t>
  </si>
  <si>
    <t>Финансовое обеспечение организации обязательного медицинского страхования на территориях субъектов Российской Федерации за счет неналоговых доходов</t>
  </si>
  <si>
    <t>6</t>
  </si>
  <si>
    <t>Иные межбюджетные трансферты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</si>
  <si>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7</t>
  </si>
  <si>
    <t>Иные межбюджетные трансферты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</si>
  <si>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8</t>
  </si>
  <si>
    <t>Финансовое обеспечение иных расходов государственных органов Кабардино-Балкарской Республики и учреждений Кабардино-Балкарской Республики (финансовое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ремонту медицинского оборудования)</t>
  </si>
  <si>
    <t>9</t>
  </si>
  <si>
    <t xml:space="preserve">Расходы бюджетов государственных внебюджетных фондов Российской Федерации на финансовое обеспечение выполнения функций аппарата государственных внебюджетных фондов, в том числе: </t>
  </si>
  <si>
    <t>9.1</t>
  </si>
  <si>
    <t>Расходы на выплаты персоналу в целях обеспечения функций органами управления государственными внебюджетными фондами</t>
  </si>
  <si>
    <t>9.2</t>
  </si>
  <si>
    <t>Закупка товаров работ и услуг для обеспечения государственных (муниципальных) нужд</t>
  </si>
  <si>
    <t>9.3</t>
  </si>
  <si>
    <t>Иные бюджетные ассигнования (уплата прочих налогов, сборов и иных платежей)</t>
  </si>
  <si>
    <t>Дефицит / профицит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</si>
</sst>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"/>
    <numFmt numFmtId="165" formatCode="#,##0.000"/>
    <numFmt numFmtId="166" formatCode="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8"/>
      <color theme="1"/>
      <name val="Calibri"/>
      <family val="1"/>
      <charset val="204"/>
      <scheme val="minor"/>
    </font>
    <font>
      <sz val="13"/>
      <color theme="1"/>
      <name val="Calibri"/>
      <family val="2"/>
      <scheme val="minor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 shrinkToFi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vertical="center"/>
    </xf>
    <xf numFmtId="4" fontId="0" fillId="0" borderId="0" xfId="0" applyNumberFormat="1"/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 shrinkToFit="1"/>
    </xf>
    <xf numFmtId="164" fontId="0" fillId="0" borderId="0" xfId="0" applyNumberFormat="1"/>
    <xf numFmtId="165" fontId="0" fillId="0" borderId="0" xfId="0" applyNumberFormat="1"/>
    <xf numFmtId="49" fontId="3" fillId="0" borderId="4" xfId="0" applyNumberFormat="1" applyFont="1" applyFill="1" applyBorder="1" applyAlignment="1">
      <alignment horizontal="left" vertical="center" wrapText="1" shrinkToFit="1"/>
    </xf>
    <xf numFmtId="49" fontId="3" fillId="2" borderId="4" xfId="0" applyNumberFormat="1" applyFont="1" applyFill="1" applyBorder="1" applyAlignment="1">
      <alignment horizontal="left" vertical="top" wrapText="1" shrinkToFit="1"/>
    </xf>
    <xf numFmtId="166" fontId="3" fillId="2" borderId="4" xfId="0" applyNumberFormat="1" applyFont="1" applyFill="1" applyBorder="1" applyAlignment="1">
      <alignment vertical="top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vertical="top" wrapText="1" shrinkToFit="1"/>
    </xf>
    <xf numFmtId="164" fontId="3" fillId="2" borderId="2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left" vertical="center" wrapText="1" shrinkToFit="1"/>
    </xf>
    <xf numFmtId="164" fontId="5" fillId="0" borderId="0" xfId="0" applyNumberFormat="1" applyFont="1"/>
    <xf numFmtId="0" fontId="6" fillId="0" borderId="0" xfId="0" applyFont="1" applyAlignment="1">
      <alignment vertical="top" wrapText="1"/>
    </xf>
    <xf numFmtId="166" fontId="3" fillId="2" borderId="4" xfId="0" applyNumberFormat="1" applyFont="1" applyFill="1" applyBorder="1" applyAlignment="1">
      <alignment horizontal="left" vertical="center" wrapText="1" shrinkToFit="1"/>
    </xf>
    <xf numFmtId="164" fontId="3" fillId="2" borderId="4" xfId="0" applyNumberFormat="1" applyFont="1" applyFill="1" applyBorder="1"/>
    <xf numFmtId="0" fontId="7" fillId="0" borderId="0" xfId="0" applyFont="1"/>
    <xf numFmtId="4" fontId="0" fillId="0" borderId="0" xfId="0" applyNumberFormat="1" applyAlignment="1">
      <alignment vertical="center"/>
    </xf>
    <xf numFmtId="164" fontId="8" fillId="0" borderId="0" xfId="0" applyNumberFormat="1" applyFont="1" applyAlignment="1">
      <alignment vertical="center"/>
    </xf>
    <xf numFmtId="0" fontId="0" fillId="0" borderId="0" xfId="0" applyBorder="1"/>
    <xf numFmtId="164" fontId="0" fillId="0" borderId="0" xfId="0" applyNumberFormat="1" applyAlignment="1">
      <alignment vertical="center"/>
    </xf>
    <xf numFmtId="49" fontId="9" fillId="2" borderId="0" xfId="0" applyNumberFormat="1" applyFont="1" applyFill="1" applyBorder="1" applyAlignment="1">
      <alignment horizontal="left" vertical="center" wrapText="1" shrinkToFit="1"/>
    </xf>
    <xf numFmtId="49" fontId="9" fillId="2" borderId="0" xfId="0" applyNumberFormat="1" applyFont="1" applyFill="1" applyBorder="1" applyAlignment="1">
      <alignment horizontal="right" vertical="center" wrapText="1" inden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60" zoomScaleNormal="60" workbookViewId="0">
      <selection activeCell="F7" sqref="F7"/>
    </sheetView>
  </sheetViews>
  <sheetFormatPr defaultRowHeight="15" x14ac:dyDescent="0.25"/>
  <cols>
    <col min="1" max="1" width="11.42578125" customWidth="1"/>
    <col min="2" max="2" width="127.5703125" customWidth="1"/>
    <col min="3" max="3" width="20.85546875" style="42" customWidth="1"/>
    <col min="4" max="4" width="20.85546875" style="45" customWidth="1"/>
    <col min="5" max="5" width="14.5703125" style="20" customWidth="1"/>
    <col min="6" max="6" width="47.85546875" customWidth="1"/>
    <col min="7" max="8" width="9.140625" customWidth="1"/>
  </cols>
  <sheetData>
    <row r="1" spans="1:6" ht="22.5" x14ac:dyDescent="0.25">
      <c r="A1" s="1" t="s">
        <v>0</v>
      </c>
      <c r="B1" s="1"/>
      <c r="C1" s="1"/>
      <c r="D1" s="1"/>
      <c r="E1" s="1"/>
    </row>
    <row r="2" spans="1:6" ht="22.5" customHeight="1" x14ac:dyDescent="0.25">
      <c r="A2" s="1" t="s">
        <v>1</v>
      </c>
      <c r="B2" s="1"/>
      <c r="C2" s="1"/>
      <c r="D2" s="1"/>
      <c r="E2" s="1"/>
    </row>
    <row r="3" spans="1:6" ht="22.5" x14ac:dyDescent="0.25">
      <c r="A3" s="1" t="s">
        <v>2</v>
      </c>
      <c r="B3" s="1"/>
      <c r="C3" s="1"/>
      <c r="D3" s="1"/>
      <c r="E3" s="1"/>
    </row>
    <row r="4" spans="1:6" ht="22.5" customHeight="1" x14ac:dyDescent="0.25">
      <c r="A4" s="1" t="s">
        <v>3</v>
      </c>
      <c r="B4" s="1"/>
      <c r="C4" s="1"/>
      <c r="D4" s="1"/>
      <c r="E4" s="1"/>
    </row>
    <row r="5" spans="1:6" ht="18.75" x14ac:dyDescent="0.3">
      <c r="A5" s="2"/>
      <c r="B5" s="3"/>
      <c r="C5" s="4"/>
      <c r="D5" s="5"/>
      <c r="E5" s="6" t="s">
        <v>4</v>
      </c>
    </row>
    <row r="6" spans="1:6" ht="15" customHeight="1" x14ac:dyDescent="0.25">
      <c r="A6" s="7"/>
      <c r="B6" s="8" t="s">
        <v>5</v>
      </c>
      <c r="C6" s="9" t="s">
        <v>6</v>
      </c>
      <c r="D6" s="10" t="s">
        <v>7</v>
      </c>
      <c r="E6" s="11" t="s">
        <v>8</v>
      </c>
    </row>
    <row r="7" spans="1:6" ht="93.75" customHeight="1" x14ac:dyDescent="0.25">
      <c r="A7" s="12"/>
      <c r="B7" s="13"/>
      <c r="C7" s="14"/>
      <c r="D7" s="15"/>
      <c r="E7" s="16"/>
    </row>
    <row r="8" spans="1:6" ht="36" customHeight="1" x14ac:dyDescent="0.25">
      <c r="A8" s="17"/>
      <c r="B8" s="18" t="s">
        <v>9</v>
      </c>
      <c r="C8" s="19">
        <f>C9+C16+C21+C23</f>
        <v>12114938.799999999</v>
      </c>
      <c r="D8" s="19">
        <f>D9+D16+D21+D23</f>
        <v>12052492.329999998</v>
      </c>
      <c r="E8" s="19">
        <f>D8*100/C8</f>
        <v>99.484549851791229</v>
      </c>
      <c r="F8" s="20"/>
    </row>
    <row r="9" spans="1:6" ht="18.75" x14ac:dyDescent="0.25">
      <c r="A9" s="21">
        <v>1</v>
      </c>
      <c r="B9" s="22" t="s">
        <v>10</v>
      </c>
      <c r="C9" s="23">
        <f>C10+C11</f>
        <v>39328.9</v>
      </c>
      <c r="D9" s="23">
        <f>D10+D11</f>
        <v>39351.109000000004</v>
      </c>
      <c r="E9" s="23">
        <f>D9*100/C9</f>
        <v>100.05646992415248</v>
      </c>
    </row>
    <row r="10" spans="1:6" ht="37.5" x14ac:dyDescent="0.25">
      <c r="A10" s="24" t="s">
        <v>11</v>
      </c>
      <c r="B10" s="25" t="s">
        <v>12</v>
      </c>
      <c r="C10" s="23">
        <v>28273.1</v>
      </c>
      <c r="D10" s="23">
        <v>28511.127</v>
      </c>
      <c r="E10" s="23">
        <f t="shared" ref="E10:E26" si="0">D10*100/C10</f>
        <v>100.84188504267308</v>
      </c>
    </row>
    <row r="11" spans="1:6" ht="18.75" x14ac:dyDescent="0.25">
      <c r="A11" s="21" t="s">
        <v>13</v>
      </c>
      <c r="B11" s="25" t="s">
        <v>14</v>
      </c>
      <c r="C11" s="23">
        <f>C12+C13+C14+C15</f>
        <v>11055.800000000001</v>
      </c>
      <c r="D11" s="23">
        <f>D12+D13+D14+D15</f>
        <v>10839.982000000002</v>
      </c>
      <c r="E11" s="23">
        <f t="shared" si="0"/>
        <v>98.047920548490396</v>
      </c>
    </row>
    <row r="12" spans="1:6" ht="37.5" x14ac:dyDescent="0.25">
      <c r="A12" s="21" t="s">
        <v>15</v>
      </c>
      <c r="B12" s="25" t="s">
        <v>16</v>
      </c>
      <c r="C12" s="23">
        <v>4693.5</v>
      </c>
      <c r="D12" s="23">
        <v>4747.4430000000002</v>
      </c>
      <c r="E12" s="23">
        <f t="shared" si="0"/>
        <v>101.14931287951423</v>
      </c>
    </row>
    <row r="13" spans="1:6" ht="37.5" x14ac:dyDescent="0.25">
      <c r="A13" s="24" t="s">
        <v>17</v>
      </c>
      <c r="B13" s="25" t="s">
        <v>18</v>
      </c>
      <c r="C13" s="23">
        <v>5839.2</v>
      </c>
      <c r="D13" s="23">
        <v>5588.55</v>
      </c>
      <c r="E13" s="23">
        <f t="shared" si="0"/>
        <v>95.707459926017265</v>
      </c>
    </row>
    <row r="14" spans="1:6" ht="37.5" x14ac:dyDescent="0.25">
      <c r="A14" s="24" t="s">
        <v>19</v>
      </c>
      <c r="B14" s="26" t="s">
        <v>20</v>
      </c>
      <c r="C14" s="23">
        <v>497.9</v>
      </c>
      <c r="D14" s="23">
        <v>475.78</v>
      </c>
      <c r="E14" s="23">
        <f t="shared" si="0"/>
        <v>95.557340831492269</v>
      </c>
    </row>
    <row r="15" spans="1:6" ht="56.25" x14ac:dyDescent="0.25">
      <c r="A15" s="24" t="s">
        <v>21</v>
      </c>
      <c r="B15" s="25" t="s">
        <v>22</v>
      </c>
      <c r="C15" s="23">
        <v>25.2</v>
      </c>
      <c r="D15" s="23">
        <v>28.209</v>
      </c>
      <c r="E15" s="23">
        <f t="shared" si="0"/>
        <v>111.9404761904762</v>
      </c>
    </row>
    <row r="16" spans="1:6" ht="37.5" x14ac:dyDescent="0.25">
      <c r="A16" s="24" t="s">
        <v>23</v>
      </c>
      <c r="B16" s="27" t="s">
        <v>24</v>
      </c>
      <c r="C16" s="23">
        <f>C18+C17+C19+C20</f>
        <v>12113976.699999999</v>
      </c>
      <c r="D16" s="23">
        <f>D18+D17+D19+D20</f>
        <v>12051063.390999999</v>
      </c>
      <c r="E16" s="23">
        <f t="shared" si="0"/>
        <v>99.480655192278846</v>
      </c>
      <c r="F16" s="28"/>
    </row>
    <row r="17" spans="1:6" ht="37.5" x14ac:dyDescent="0.25">
      <c r="A17" s="24" t="s">
        <v>25</v>
      </c>
      <c r="B17" s="27" t="s">
        <v>26</v>
      </c>
      <c r="C17" s="23">
        <v>11516716.699999999</v>
      </c>
      <c r="D17" s="23">
        <v>11516716.699999999</v>
      </c>
      <c r="E17" s="23">
        <f t="shared" si="0"/>
        <v>100</v>
      </c>
      <c r="F17" s="29"/>
    </row>
    <row r="18" spans="1:6" ht="18.75" x14ac:dyDescent="0.25">
      <c r="A18" s="24" t="s">
        <v>27</v>
      </c>
      <c r="B18" s="27" t="s">
        <v>28</v>
      </c>
      <c r="C18" s="23">
        <f>451000+132302.4</f>
        <v>583302.40000000002</v>
      </c>
      <c r="D18" s="23">
        <v>520453.59100000001</v>
      </c>
      <c r="E18" s="23">
        <f t="shared" si="0"/>
        <v>89.22534709269155</v>
      </c>
      <c r="F18" s="20"/>
    </row>
    <row r="19" spans="1:6" ht="37.5" x14ac:dyDescent="0.25">
      <c r="A19" s="24" t="s">
        <v>29</v>
      </c>
      <c r="B19" s="30" t="s">
        <v>30</v>
      </c>
      <c r="C19" s="23">
        <v>13828.9</v>
      </c>
      <c r="D19" s="23">
        <v>13828.9</v>
      </c>
      <c r="E19" s="23">
        <f t="shared" si="0"/>
        <v>100</v>
      </c>
      <c r="F19" s="20"/>
    </row>
    <row r="20" spans="1:6" ht="75" x14ac:dyDescent="0.25">
      <c r="A20" s="24" t="s">
        <v>31</v>
      </c>
      <c r="B20" s="30" t="s">
        <v>32</v>
      </c>
      <c r="C20" s="23">
        <v>128.69999999999999</v>
      </c>
      <c r="D20" s="23">
        <v>64.2</v>
      </c>
      <c r="E20" s="23">
        <f>D20*100/C20</f>
        <v>49.883449883449885</v>
      </c>
    </row>
    <row r="21" spans="1:6" ht="56.25" x14ac:dyDescent="0.25">
      <c r="A21" s="24" t="s">
        <v>33</v>
      </c>
      <c r="B21" s="27" t="s">
        <v>34</v>
      </c>
      <c r="C21" s="23">
        <f>C22</f>
        <v>1336</v>
      </c>
      <c r="D21" s="23">
        <f>D22</f>
        <v>1237.73</v>
      </c>
      <c r="E21" s="23">
        <f t="shared" si="0"/>
        <v>92.644461077844312</v>
      </c>
    </row>
    <row r="22" spans="1:6" ht="52.5" customHeight="1" x14ac:dyDescent="0.25">
      <c r="A22" s="24" t="s">
        <v>35</v>
      </c>
      <c r="B22" s="31" t="s">
        <v>36</v>
      </c>
      <c r="C22" s="23">
        <v>1336</v>
      </c>
      <c r="D22" s="23">
        <v>1237.73</v>
      </c>
      <c r="E22" s="23">
        <f t="shared" si="0"/>
        <v>92.644461077844312</v>
      </c>
    </row>
    <row r="23" spans="1:6" ht="56.25" x14ac:dyDescent="0.25">
      <c r="A23" s="21" t="s">
        <v>37</v>
      </c>
      <c r="B23" s="27" t="s">
        <v>38</v>
      </c>
      <c r="C23" s="23">
        <f>C24+C25+C26+C27</f>
        <v>-39702.799999999996</v>
      </c>
      <c r="D23" s="23">
        <f>D24+D25+D26+D27</f>
        <v>-39159.9</v>
      </c>
      <c r="E23" s="23">
        <f t="shared" si="0"/>
        <v>98.632590144775691</v>
      </c>
      <c r="F23" s="28"/>
    </row>
    <row r="24" spans="1:6" ht="56.25" x14ac:dyDescent="0.25">
      <c r="A24" s="21" t="s">
        <v>39</v>
      </c>
      <c r="B24" s="32" t="s">
        <v>40</v>
      </c>
      <c r="C24" s="23">
        <v>-11939.3</v>
      </c>
      <c r="D24" s="23">
        <v>-11357.1</v>
      </c>
      <c r="E24" s="23">
        <f t="shared" si="0"/>
        <v>95.123667216670995</v>
      </c>
    </row>
    <row r="25" spans="1:6" ht="75" x14ac:dyDescent="0.25">
      <c r="A25" s="33" t="s">
        <v>41</v>
      </c>
      <c r="B25" s="34" t="s">
        <v>42</v>
      </c>
      <c r="C25" s="35">
        <v>-27603.3</v>
      </c>
      <c r="D25" s="35">
        <v>-27603.3</v>
      </c>
      <c r="E25" s="23">
        <f t="shared" si="0"/>
        <v>100</v>
      </c>
    </row>
    <row r="26" spans="1:6" ht="93.75" x14ac:dyDescent="0.25">
      <c r="A26" s="33" t="s">
        <v>43</v>
      </c>
      <c r="B26" s="34" t="s">
        <v>44</v>
      </c>
      <c r="C26" s="35">
        <v>-160.19999999999999</v>
      </c>
      <c r="D26" s="35">
        <v>-160.19999999999999</v>
      </c>
      <c r="E26" s="23">
        <f t="shared" si="0"/>
        <v>100</v>
      </c>
    </row>
    <row r="27" spans="1:6" ht="56.25" x14ac:dyDescent="0.25">
      <c r="A27" s="33" t="s">
        <v>45</v>
      </c>
      <c r="B27" s="32" t="s">
        <v>46</v>
      </c>
      <c r="C27" s="35">
        <v>0</v>
      </c>
      <c r="D27" s="35">
        <v>-39.299999999999997</v>
      </c>
      <c r="E27" s="23"/>
    </row>
    <row r="28" spans="1:6" ht="26.25" x14ac:dyDescent="0.4">
      <c r="A28" s="17"/>
      <c r="B28" s="36" t="s">
        <v>47</v>
      </c>
      <c r="C28" s="19">
        <f>C30+C29+C31+C36+C37+C33+C32+C34+C35</f>
        <v>12384275.699999999</v>
      </c>
      <c r="D28" s="19">
        <f>D30+D29+D31+D36+D37+D33+D32+D34+D35</f>
        <v>12142399.308000002</v>
      </c>
      <c r="E28" s="19">
        <f>D28*100/C28</f>
        <v>98.046907240606757</v>
      </c>
      <c r="F28" s="37"/>
    </row>
    <row r="29" spans="1:6" ht="56.25" x14ac:dyDescent="0.4">
      <c r="A29" s="24" t="s">
        <v>48</v>
      </c>
      <c r="B29" s="31" t="s">
        <v>49</v>
      </c>
      <c r="C29" s="23">
        <v>10738356.9</v>
      </c>
      <c r="D29" s="23">
        <f>10961709.012-388111.864</f>
        <v>10573597.148</v>
      </c>
      <c r="E29" s="23">
        <f>D29*100/C29</f>
        <v>98.465689364450157</v>
      </c>
      <c r="F29" s="37"/>
    </row>
    <row r="30" spans="1:6" ht="93.75" x14ac:dyDescent="0.25">
      <c r="A30" s="24" t="s">
        <v>23</v>
      </c>
      <c r="B30" s="31" t="s">
        <v>50</v>
      </c>
      <c r="C30" s="23">
        <v>930963.6</v>
      </c>
      <c r="D30" s="23">
        <v>930963.6</v>
      </c>
      <c r="E30" s="23">
        <f t="shared" ref="E30:E40" si="1">D30*100/C30</f>
        <v>100</v>
      </c>
      <c r="F30" s="28"/>
    </row>
    <row r="31" spans="1:6" ht="84" customHeight="1" x14ac:dyDescent="0.25">
      <c r="A31" s="24" t="s">
        <v>33</v>
      </c>
      <c r="B31" s="31" t="s">
        <v>51</v>
      </c>
      <c r="C31" s="23">
        <v>451000</v>
      </c>
      <c r="D31" s="23">
        <v>388111.9</v>
      </c>
      <c r="E31" s="23">
        <f t="shared" si="1"/>
        <v>86.055853658536591</v>
      </c>
      <c r="F31" s="28"/>
    </row>
    <row r="32" spans="1:6" ht="84" customHeight="1" x14ac:dyDescent="0.25">
      <c r="A32" s="24" t="s">
        <v>37</v>
      </c>
      <c r="B32" s="38" t="s">
        <v>52</v>
      </c>
      <c r="C32" s="23">
        <v>132302.39999999999</v>
      </c>
      <c r="D32" s="23">
        <v>132302.39999999999</v>
      </c>
      <c r="E32" s="23">
        <f t="shared" si="1"/>
        <v>100</v>
      </c>
      <c r="F32" s="28"/>
    </row>
    <row r="33" spans="1:6" ht="37.5" x14ac:dyDescent="0.25">
      <c r="A33" s="24" t="s">
        <v>53</v>
      </c>
      <c r="B33" s="27" t="s">
        <v>54</v>
      </c>
      <c r="C33" s="23">
        <v>9276.6</v>
      </c>
      <c r="D33" s="23">
        <v>8944.9</v>
      </c>
      <c r="E33" s="23">
        <f t="shared" si="1"/>
        <v>96.424336502597924</v>
      </c>
      <c r="F33" s="20"/>
    </row>
    <row r="34" spans="1:6" ht="56.25" x14ac:dyDescent="0.25">
      <c r="A34" s="24" t="s">
        <v>55</v>
      </c>
      <c r="B34" s="27" t="s">
        <v>56</v>
      </c>
      <c r="C34" s="23">
        <v>13828.9</v>
      </c>
      <c r="D34" s="23">
        <v>13828.9</v>
      </c>
      <c r="E34" s="23">
        <f t="shared" si="1"/>
        <v>100</v>
      </c>
    </row>
    <row r="35" spans="1:6" ht="75" x14ac:dyDescent="0.25">
      <c r="A35" s="24" t="s">
        <v>57</v>
      </c>
      <c r="B35" s="27" t="s">
        <v>58</v>
      </c>
      <c r="C35" s="23">
        <v>128.69999999999999</v>
      </c>
      <c r="D35" s="23">
        <v>0.8</v>
      </c>
      <c r="E35" s="23">
        <f t="shared" si="1"/>
        <v>0.62160062160062168</v>
      </c>
    </row>
    <row r="36" spans="1:6" ht="93.75" x14ac:dyDescent="0.25">
      <c r="A36" s="24" t="s">
        <v>59</v>
      </c>
      <c r="B36" s="39" t="s">
        <v>60</v>
      </c>
      <c r="C36" s="23">
        <v>35902.9</v>
      </c>
      <c r="D36" s="23">
        <v>25496.7</v>
      </c>
      <c r="E36" s="23">
        <f t="shared" si="1"/>
        <v>71.01571182272184</v>
      </c>
    </row>
    <row r="37" spans="1:6" ht="37.5" x14ac:dyDescent="0.25">
      <c r="A37" s="24" t="s">
        <v>61</v>
      </c>
      <c r="B37" s="27" t="s">
        <v>62</v>
      </c>
      <c r="C37" s="23">
        <f>SUM(C38:C40)</f>
        <v>72515.700000000012</v>
      </c>
      <c r="D37" s="23">
        <f>D38+D39+D40</f>
        <v>69152.960000000006</v>
      </c>
      <c r="E37" s="23">
        <f t="shared" si="1"/>
        <v>95.362742137219939</v>
      </c>
    </row>
    <row r="38" spans="1:6" ht="37.5" x14ac:dyDescent="0.25">
      <c r="A38" s="24" t="s">
        <v>63</v>
      </c>
      <c r="B38" s="27" t="s">
        <v>64</v>
      </c>
      <c r="C38" s="23">
        <v>62373.9</v>
      </c>
      <c r="D38" s="23">
        <f>44923.213+833.778+13382.112</f>
        <v>59139.103000000003</v>
      </c>
      <c r="E38" s="23">
        <f t="shared" si="1"/>
        <v>94.813861246450855</v>
      </c>
    </row>
    <row r="39" spans="1:6" ht="25.5" customHeight="1" x14ac:dyDescent="0.25">
      <c r="A39" s="24" t="s">
        <v>65</v>
      </c>
      <c r="B39" s="27" t="s">
        <v>66</v>
      </c>
      <c r="C39" s="23">
        <v>8483.7000000000007</v>
      </c>
      <c r="D39" s="23">
        <f>2981.723+4470.509+915.64</f>
        <v>8367.8719999999994</v>
      </c>
      <c r="E39" s="23">
        <f t="shared" si="1"/>
        <v>98.634699482537087</v>
      </c>
    </row>
    <row r="40" spans="1:6" ht="25.5" customHeight="1" x14ac:dyDescent="0.25">
      <c r="A40" s="24" t="s">
        <v>67</v>
      </c>
      <c r="B40" s="27" t="s">
        <v>68</v>
      </c>
      <c r="C40" s="23">
        <v>1658.1</v>
      </c>
      <c r="D40" s="23">
        <f>188.136+1448.784+9.065</f>
        <v>1645.9850000000001</v>
      </c>
      <c r="E40" s="23">
        <f t="shared" si="1"/>
        <v>99.269344430372115</v>
      </c>
    </row>
    <row r="41" spans="1:6" ht="36.75" customHeight="1" x14ac:dyDescent="0.3">
      <c r="A41" s="24"/>
      <c r="B41" s="36" t="s">
        <v>69</v>
      </c>
      <c r="C41" s="19">
        <f>C28-C8</f>
        <v>269336.90000000037</v>
      </c>
      <c r="D41" s="19">
        <f>D28-D8</f>
        <v>89906.978000003844</v>
      </c>
      <c r="E41" s="40"/>
      <c r="F41" s="20"/>
    </row>
    <row r="42" spans="1:6" ht="34.5" customHeight="1" x14ac:dyDescent="0.35">
      <c r="A42" s="41"/>
      <c r="B42" s="41"/>
      <c r="D42" s="43"/>
      <c r="F42" s="44"/>
    </row>
    <row r="43" spans="1:6" ht="33" customHeight="1" x14ac:dyDescent="0.35">
      <c r="A43" s="41"/>
      <c r="B43" s="41"/>
      <c r="F43" s="44"/>
    </row>
    <row r="44" spans="1:6" ht="23.25" x14ac:dyDescent="0.35">
      <c r="A44" s="41"/>
      <c r="B44" s="41"/>
      <c r="F44" s="44"/>
    </row>
    <row r="45" spans="1:6" ht="23.25" x14ac:dyDescent="0.35">
      <c r="A45" s="41"/>
      <c r="B45" s="41"/>
    </row>
    <row r="46" spans="1:6" ht="23.25" x14ac:dyDescent="0.35">
      <c r="A46" s="41"/>
      <c r="B46" s="41"/>
    </row>
    <row r="47" spans="1:6" ht="23.25" x14ac:dyDescent="0.35">
      <c r="A47" s="41"/>
      <c r="B47" s="41"/>
    </row>
    <row r="48" spans="1:6" ht="23.25" x14ac:dyDescent="0.35">
      <c r="A48" s="41"/>
      <c r="B48" s="41"/>
    </row>
    <row r="49" spans="1:5" ht="23.25" x14ac:dyDescent="0.35">
      <c r="A49" s="41"/>
      <c r="B49" s="41"/>
    </row>
    <row r="50" spans="1:5" ht="27.75" x14ac:dyDescent="0.25">
      <c r="A50" s="46"/>
      <c r="B50" s="46"/>
      <c r="C50" s="47"/>
      <c r="D50" s="47"/>
      <c r="E50" s="47"/>
    </row>
  </sheetData>
  <mergeCells count="11">
    <mergeCell ref="A50:B50"/>
    <mergeCell ref="C50:E50"/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31496062992125984" right="0.11811023622047245" top="0.35433070866141736" bottom="0.15748031496062992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V. N</dc:creator>
  <cp:lastModifiedBy>N V. N</cp:lastModifiedBy>
  <dcterms:created xsi:type="dcterms:W3CDTF">2024-04-17T13:50:26Z</dcterms:created>
  <dcterms:modified xsi:type="dcterms:W3CDTF">2024-04-17T13:52:22Z</dcterms:modified>
</cp:coreProperties>
</file>